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2120" windowHeight="8700" activeTab="0"/>
  </bookViews>
  <sheets>
    <sheet name="Calculations" sheetId="1" r:id="rId1"/>
    <sheet name="Rotations" sheetId="2" r:id="rId2"/>
    <sheet name="AMGA" sheetId="3" r:id="rId3"/>
  </sheets>
  <definedNames>
    <definedName name="AMGA">'AMGA'!$A$5:$B$115</definedName>
    <definedName name="_xlnm.Print_Area" localSheetId="0">'Calculations'!$A$1:$I$146</definedName>
    <definedName name="_xlnm.Print_Titles" localSheetId="2">'AMGA'!$1:$4</definedName>
    <definedName name="_xlnm.Print_Titles" localSheetId="0">'Calculations'!$1:$11</definedName>
    <definedName name="_xlnm.Print_Titles" localSheetId="1">'Rotations'!$1:$7</definedName>
    <definedName name="Specialty">'AMGA'!$A$5:$A$115</definedName>
  </definedNames>
  <calcPr fullCalcOnLoad="1"/>
</workbook>
</file>

<file path=xl/comments1.xml><?xml version="1.0" encoding="utf-8"?>
<comments xmlns="http://schemas.openxmlformats.org/spreadsheetml/2006/main">
  <authors>
    <author>BCBSSC</author>
  </authors>
  <commentList>
    <comment ref="C105" authorId="0">
      <text>
        <r>
          <rPr>
            <sz val="8"/>
            <rFont val="Tahoma"/>
            <family val="0"/>
          </rPr>
          <t xml:space="preserve">Identify Specialty here if "Other - Specify"
</t>
        </r>
      </text>
    </comment>
  </commentList>
</comments>
</file>

<file path=xl/sharedStrings.xml><?xml version="1.0" encoding="utf-8"?>
<sst xmlns="http://schemas.openxmlformats.org/spreadsheetml/2006/main" count="276" uniqueCount="252">
  <si>
    <t>Allergy</t>
  </si>
  <si>
    <t>Cardiology - General</t>
  </si>
  <si>
    <t>Cardiology - Branch</t>
  </si>
  <si>
    <t>Cardiology - Cath Lab</t>
  </si>
  <si>
    <t>Cardiology - Echo Lab/Nuclear</t>
  </si>
  <si>
    <t>Cardiology - Electrophysiology Pacemaker</t>
  </si>
  <si>
    <t>Critical Care Medicine</t>
  </si>
  <si>
    <t>Dermatology</t>
  </si>
  <si>
    <t>Dermatology - Mohs</t>
  </si>
  <si>
    <t>Endocrinology</t>
  </si>
  <si>
    <t>Family Medicine</t>
  </si>
  <si>
    <t>Family Medicine - Branch</t>
  </si>
  <si>
    <t>Family Medicine with Obstetrics</t>
  </si>
  <si>
    <t>Family Medicine with Obstetrics - Branch</t>
  </si>
  <si>
    <t>Gastroenterology</t>
  </si>
  <si>
    <t>Gastroenterology - Branch</t>
  </si>
  <si>
    <t>Genetics</t>
  </si>
  <si>
    <t>Geriatrics</t>
  </si>
  <si>
    <t>Hematology &amp; Medical Oncology</t>
  </si>
  <si>
    <t>Hospitalist</t>
  </si>
  <si>
    <t>Hypertension and Nephrology</t>
  </si>
  <si>
    <t>Infectious Disease</t>
  </si>
  <si>
    <t>Intensivist</t>
  </si>
  <si>
    <t>Internal Medicine</t>
  </si>
  <si>
    <t>Internal Medicine - Branch</t>
  </si>
  <si>
    <t>Neurology</t>
  </si>
  <si>
    <t>Occupational Medicine</t>
  </si>
  <si>
    <t>Ophthalmology - Medical</t>
  </si>
  <si>
    <t>Orthopedic - Medical</t>
  </si>
  <si>
    <t>Pediatrics &amp; Adolescent</t>
  </si>
  <si>
    <t>Pediatrics &amp; Adolescent - Adolescent Medicine</t>
  </si>
  <si>
    <t>Pediatrics &amp; Adolescent - Allergy</t>
  </si>
  <si>
    <t>Pediatrics &amp; Adolescent - Branch</t>
  </si>
  <si>
    <t>Pediatrics &amp; Adolescent - Cardiology</t>
  </si>
  <si>
    <t>Pediatrics &amp; Adolescent - Developmental Behavior</t>
  </si>
  <si>
    <t>Pediatrics &amp; Adolescent - Endocrinology</t>
  </si>
  <si>
    <t>Pediatrics &amp; Adolescent - Gastroenterology</t>
  </si>
  <si>
    <t>Pediatrics &amp; Adolescent - Hematology/Oncology</t>
  </si>
  <si>
    <t>Pediatrics &amp; Adolescent - Hospitalist</t>
  </si>
  <si>
    <t>Pediatrics &amp; Adolescent - Infectious Disease</t>
  </si>
  <si>
    <t>Pediatrics &amp; Adolescent - Intensive Care</t>
  </si>
  <si>
    <t>Pediatrics &amp; Adolescent - Internal Medicine</t>
  </si>
  <si>
    <t>Pediatrics &amp; Adolescent - Neonatology</t>
  </si>
  <si>
    <t>Pediatrics &amp; Adolescent - Neurology</t>
  </si>
  <si>
    <t>Pediatrics &amp; Adolescent - Nephrology</t>
  </si>
  <si>
    <t>Pediatrics &amp; Adolescent - Pulmonology</t>
  </si>
  <si>
    <t>Pediatrics &amp; Adolescent - Urgent Care</t>
  </si>
  <si>
    <t>Physical Medicine &amp; Rehabilitation</t>
  </si>
  <si>
    <t>Psychiatry</t>
  </si>
  <si>
    <t>Psychiatry - Child</t>
  </si>
  <si>
    <t>Pulmonary Disease</t>
  </si>
  <si>
    <t>Pulmonary Disease - Sleep Center</t>
  </si>
  <si>
    <t>Reproductive Endocrinology</t>
  </si>
  <si>
    <t>Rheumatologic Disease</t>
  </si>
  <si>
    <t>Sports Medicine</t>
  </si>
  <si>
    <t>Urgent Care</t>
  </si>
  <si>
    <t>Bariatric Surgery</t>
  </si>
  <si>
    <t>Cardiac &amp; Thoracic Surgery</t>
  </si>
  <si>
    <t>Colon &amp; Rectal Surgery</t>
  </si>
  <si>
    <t>Emergency Care</t>
  </si>
  <si>
    <t>Emergency Care - Pediatrics</t>
  </si>
  <si>
    <t>General Surgery</t>
  </si>
  <si>
    <t>General Surgery - Branch</t>
  </si>
  <si>
    <t>Gynecological Oncology</t>
  </si>
  <si>
    <t>Gynecology</t>
  </si>
  <si>
    <t>Gynecology &amp; Obstetrics</t>
  </si>
  <si>
    <t>Gynecology &amp; Obstetrics - Branch</t>
  </si>
  <si>
    <t>Neurological Surgery</t>
  </si>
  <si>
    <t>Obstetrics</t>
  </si>
  <si>
    <t>Ophthalmology</t>
  </si>
  <si>
    <t>Ophthalmology - Branch</t>
  </si>
  <si>
    <t>Ophthalmology - Pediatrics &amp; Adolescent</t>
  </si>
  <si>
    <t>Ophthalmology - Refractive</t>
  </si>
  <si>
    <t>Ophthalmology - Retinal Surgery</t>
  </si>
  <si>
    <t>Oral Surgery</t>
  </si>
  <si>
    <t>Surgical Sports Medicine</t>
  </si>
  <si>
    <t>Orthopedic Surgery</t>
  </si>
  <si>
    <t>Orthopedic Surgery - Branch</t>
  </si>
  <si>
    <t>Orthopedic Surgery - Foot &amp; Ankle</t>
  </si>
  <si>
    <t>Orthopedic Surgery - Hand</t>
  </si>
  <si>
    <t>Orthopedic Surgery - Joint Replacement</t>
  </si>
  <si>
    <t>Orthopedic Surgery - Pediatrics</t>
  </si>
  <si>
    <t>Orthopedic Surgery - Spine</t>
  </si>
  <si>
    <t>Orthopedic Surgery - Trauma</t>
  </si>
  <si>
    <t>Otolaryngology</t>
  </si>
  <si>
    <t>Otolaryngology - Branch</t>
  </si>
  <si>
    <t>Otolaryngology - Head &amp; Neck Surgery</t>
  </si>
  <si>
    <t>Pediatric Surgery</t>
  </si>
  <si>
    <t>Perinatology/Maternal Fetal</t>
  </si>
  <si>
    <t>Plastic &amp; Reconstructive</t>
  </si>
  <si>
    <t>Transplant Surgery - Kidney</t>
  </si>
  <si>
    <t>Transplant Surgery - Liver</t>
  </si>
  <si>
    <t>Trauma Surgery</t>
  </si>
  <si>
    <t>Urology</t>
  </si>
  <si>
    <t>Urology - Branch</t>
  </si>
  <si>
    <t>Vascular Surgery</t>
  </si>
  <si>
    <t>Anesthesiology</t>
  </si>
  <si>
    <t>Anesthesiology - Pain Clinic</t>
  </si>
  <si>
    <t>Dermapathology</t>
  </si>
  <si>
    <t>Diagnostic Radiology - M.D.s Interventional</t>
  </si>
  <si>
    <t>Diagnostic Radiology - M.D.s Neuro-Interventional</t>
  </si>
  <si>
    <t>Diagnostic Radiology - M.D.s Non-Interventional</t>
  </si>
  <si>
    <t>Mammography</t>
  </si>
  <si>
    <t>Nuclear Medicine (M.D.s Only)</t>
  </si>
  <si>
    <t>Radiation Therapy (M.D.s Only)</t>
  </si>
  <si>
    <t>Pathology - M.D.s Anatomic</t>
  </si>
  <si>
    <t>Pathology - M.D.s Clinical</t>
  </si>
  <si>
    <t>Pathology - M.D.s Combined</t>
  </si>
  <si>
    <t>AMGA Physician Compensation Survey</t>
  </si>
  <si>
    <t>August 2006</t>
  </si>
  <si>
    <t>Specialty</t>
  </si>
  <si>
    <t>Median Salary</t>
  </si>
  <si>
    <t>1.</t>
  </si>
  <si>
    <t>2.</t>
  </si>
  <si>
    <t>Annual Stipend</t>
  </si>
  <si>
    <t>Benefits Ratio</t>
  </si>
  <si>
    <t>-- N/A --</t>
  </si>
  <si>
    <t>Travel / Lodging</t>
  </si>
  <si>
    <t>(one program per analysis)</t>
  </si>
  <si>
    <t>Average per Teaching Physician</t>
  </si>
  <si>
    <t>Override Default
Teaching Hours</t>
  </si>
  <si>
    <t>Teaching Hours
(per week)</t>
  </si>
  <si>
    <t>Teaching Ratio (teaching hours / hours of operation)</t>
  </si>
  <si>
    <t>Resident 1</t>
  </si>
  <si>
    <t>Resident 2</t>
  </si>
  <si>
    <t>Resident 3</t>
  </si>
  <si>
    <t>Resident 4</t>
  </si>
  <si>
    <t>Resident 5</t>
  </si>
  <si>
    <t>Resident 6</t>
  </si>
  <si>
    <t>Resident 7</t>
  </si>
  <si>
    <t>Resident 8</t>
  </si>
  <si>
    <t>Resident 9</t>
  </si>
  <si>
    <t>Resident 10</t>
  </si>
  <si>
    <t>Resident 11</t>
  </si>
  <si>
    <t>Resident 12</t>
  </si>
  <si>
    <t>Resident 13</t>
  </si>
  <si>
    <t>Resident 14</t>
  </si>
  <si>
    <t>Resident 15</t>
  </si>
  <si>
    <t>Resident 16</t>
  </si>
  <si>
    <t>Resident 17</t>
  </si>
  <si>
    <t>Resident 18</t>
  </si>
  <si>
    <t>Resident 19</t>
  </si>
  <si>
    <t>Resident 20</t>
  </si>
  <si>
    <t>Resident 21</t>
  </si>
  <si>
    <t>Resident 22</t>
  </si>
  <si>
    <t>Resident 23</t>
  </si>
  <si>
    <t>Resident 24</t>
  </si>
  <si>
    <t>Resident 25</t>
  </si>
  <si>
    <t>Resident 26</t>
  </si>
  <si>
    <t>Direct Costs</t>
  </si>
  <si>
    <t>Resident Direct Costs</t>
  </si>
  <si>
    <t>Resident to Teaching Physician Ratio "Limit"</t>
  </si>
  <si>
    <t>Teaching Physician Supervisory Costs</t>
  </si>
  <si>
    <t>FTE</t>
  </si>
  <si>
    <t>3.</t>
  </si>
  <si>
    <t>Medicare "All or Substantially All" Test</t>
  </si>
  <si>
    <t>Estimated Physician Costs</t>
  </si>
  <si>
    <t>Proxy for Teaching Physician Costs</t>
  </si>
  <si>
    <t>Nonhospital Site:</t>
  </si>
  <si>
    <t>(one nonhospital site per analysis)</t>
  </si>
  <si>
    <t>Number of Teaching Physicians at Nonhospital Site</t>
  </si>
  <si>
    <t>Nonhospital Site Posted Hours of Operation (per week)</t>
  </si>
  <si>
    <t>Total Cost of Training at Nonhospital Site</t>
  </si>
  <si>
    <t>Minimum Cost Threshold</t>
  </si>
  <si>
    <t>Required for "All or Substantially All"</t>
  </si>
  <si>
    <t>Block 1</t>
  </si>
  <si>
    <t>Block 2</t>
  </si>
  <si>
    <t>Block 3</t>
  </si>
  <si>
    <t>Block 4</t>
  </si>
  <si>
    <t>Block 5</t>
  </si>
  <si>
    <t>Block 6</t>
  </si>
  <si>
    <t>Block 7</t>
  </si>
  <si>
    <t>Block 8</t>
  </si>
  <si>
    <t>Block 9</t>
  </si>
  <si>
    <t>Block 10</t>
  </si>
  <si>
    <t>Block 11</t>
  </si>
  <si>
    <t>Block 12</t>
  </si>
  <si>
    <t>Block 13</t>
  </si>
  <si>
    <t>Days</t>
  </si>
  <si>
    <t>Total Days</t>
  </si>
  <si>
    <t>Prorated Average</t>
  </si>
  <si>
    <t>% of Year</t>
  </si>
  <si>
    <t>Training Days</t>
  </si>
  <si>
    <t>FTE Count</t>
  </si>
  <si>
    <t>Minimum Teaching Physician Compensation</t>
  </si>
  <si>
    <t>Cost of Residents' Salaries and Fringe Benefits</t>
  </si>
  <si>
    <t>Cost of Teaching Physicians</t>
  </si>
  <si>
    <t>Medicare "All or Substantially All" Test for Nonhospital Rotations</t>
  </si>
  <si>
    <t>-- No Salaried MDs --</t>
  </si>
  <si>
    <t>Do any teaching physicians at this nonhospital site receive a salary or predetermined payment?</t>
  </si>
  <si>
    <t>Other - Specify</t>
  </si>
  <si>
    <t>FYB</t>
  </si>
  <si>
    <t>FYE</t>
  </si>
  <si>
    <t>Payment to Non-Provider Site</t>
  </si>
  <si>
    <t>If the hospital actually pays all or substantially all of the costs "concurrently" while the training occurs in the non-hospital setting, a written agreement is not required. "Concurrently" means that the provider must liquidate the liability (training costs) by the end of the third month following the month in which the training occurred . The provider must be able to provide documentation to support the liquidation of these liabilities.</t>
  </si>
  <si>
    <t>A written agreement with the nonhospital site must be in place by the day before the rotation is scheduled to begin. The agreement must include the amount that represents the total cost of the training program at the nonhospital site, the amount that the hospital will incur, the portion that reflects residents' salaries and benefits, and the portion that reflects teaching physician compensation. The amounts specified in the written agreement may be modified by June 30 of the applicable academic year. A copy of the written agreement should be submitted as supporting documentation.</t>
  </si>
  <si>
    <t>Proxy Compensation</t>
  </si>
  <si>
    <t>Actual Compensation</t>
  </si>
  <si>
    <t>Compensation Used for Comparison</t>
  </si>
  <si>
    <t>Enter Actual Salary</t>
  </si>
  <si>
    <t>Calculated</t>
  </si>
  <si>
    <t>Override</t>
  </si>
  <si>
    <t>A</t>
  </si>
  <si>
    <t>Total</t>
  </si>
  <si>
    <t>Block 14</t>
  </si>
  <si>
    <t>Block 15</t>
  </si>
  <si>
    <t>Block 16</t>
  </si>
  <si>
    <t>Block 17</t>
  </si>
  <si>
    <t>Block 18</t>
  </si>
  <si>
    <t>Block 19</t>
  </si>
  <si>
    <t>Block 20</t>
  </si>
  <si>
    <t>Block 21</t>
  </si>
  <si>
    <t>Block 22</t>
  </si>
  <si>
    <t>Block 23</t>
  </si>
  <si>
    <t>Block 24</t>
  </si>
  <si>
    <t>Block 25</t>
  </si>
  <si>
    <t>Block 26</t>
  </si>
  <si>
    <t>B</t>
  </si>
  <si>
    <t>C</t>
  </si>
  <si>
    <t>D</t>
  </si>
  <si>
    <t>E</t>
  </si>
  <si>
    <t>F</t>
  </si>
  <si>
    <t>G</t>
  </si>
  <si>
    <t>H</t>
  </si>
  <si>
    <t>I</t>
  </si>
  <si>
    <t>J</t>
  </si>
  <si>
    <t>Training Program Name:</t>
  </si>
  <si>
    <t>Training Program No.:</t>
  </si>
  <si>
    <t>Resident 27</t>
  </si>
  <si>
    <t>Resident 28</t>
  </si>
  <si>
    <t>Resident 29</t>
  </si>
  <si>
    <t>Resident 30</t>
  </si>
  <si>
    <t>Resident 31</t>
  </si>
  <si>
    <t>Resident 32</t>
  </si>
  <si>
    <t>Resident 33</t>
  </si>
  <si>
    <t>Resident 34</t>
  </si>
  <si>
    <t>Resident 35</t>
  </si>
  <si>
    <t>Resident 36</t>
  </si>
  <si>
    <t>Resident 37</t>
  </si>
  <si>
    <t>Resident 38</t>
  </si>
  <si>
    <t>Resident 39</t>
  </si>
  <si>
    <t>Resident 40</t>
  </si>
  <si>
    <t>Resident 41</t>
  </si>
  <si>
    <t>Resident 42</t>
  </si>
  <si>
    <t>Resident 43</t>
  </si>
  <si>
    <t>Resident 44</t>
  </si>
  <si>
    <t>Resident 45</t>
  </si>
  <si>
    <t>Resident 46</t>
  </si>
  <si>
    <t>Resident 47</t>
  </si>
  <si>
    <t>Resident 48</t>
  </si>
  <si>
    <t>Resident 49</t>
  </si>
  <si>
    <t>Resident 50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</si>
</sst>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
    <numFmt numFmtId="170" formatCode="&quot;$&quot;#,##0"/>
    <numFmt numFmtId="171" formatCode="#,##0.0000_);\(#,##0.0000\)"/>
    <numFmt numFmtId="172" formatCode="0.0"/>
    <numFmt numFmtId="173" formatCode="mmm\-yyyy"/>
    <numFmt numFmtId="174" formatCode="#,##0.000_);\(#,##0.000\)"/>
    <numFmt numFmtId="175" formatCode="_(* #,##0.000_);_(* \(#,##0.000\);_(* &quot;-&quot;??_);_(@_)"/>
    <numFmt numFmtId="176" formatCode="_(* #,##0.0000_);_(* \(#,##0.0000\);_(* &quot;-&quot;??_);_(@_)"/>
    <numFmt numFmtId="177" formatCode="_(* #,##0.00000_);_(* \(#,##0.00000\);_(* &quot;-&quot;??_);_(@_)"/>
  </numFmts>
  <fonts count="44">
    <font>
      <sz val="10"/>
      <name val="Arial"/>
      <family val="0"/>
    </font>
    <font>
      <sz val="8"/>
      <name val="Arial"/>
      <family val="0"/>
    </font>
    <font>
      <sz val="10"/>
      <color indexed="8"/>
      <name val="Arial"/>
      <family val="2"/>
    </font>
    <font>
      <sz val="14"/>
      <name val="Arial"/>
      <family val="0"/>
    </font>
    <font>
      <b/>
      <sz val="10"/>
      <color indexed="10"/>
      <name val="Arial"/>
      <family val="2"/>
    </font>
    <font>
      <b/>
      <sz val="10"/>
      <name val="Arial"/>
      <family val="2"/>
    </font>
    <font>
      <u val="single"/>
      <sz val="10"/>
      <name val="Arial"/>
      <family val="0"/>
    </font>
    <font>
      <sz val="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dotted"/>
      <top style="thin"/>
      <bottom style="dotted"/>
    </border>
    <border>
      <left style="thin"/>
      <right style="dotted"/>
      <top style="dotted"/>
      <bottom style="thin"/>
    </border>
    <border>
      <left style="thin"/>
      <right style="dotted"/>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7">
    <xf numFmtId="0" fontId="0" fillId="0" borderId="0" xfId="0" applyAlignment="1">
      <alignment/>
    </xf>
    <xf numFmtId="0" fontId="0" fillId="0" borderId="10" xfId="0" applyBorder="1" applyAlignment="1">
      <alignment horizontal="center"/>
    </xf>
    <xf numFmtId="5" fontId="0" fillId="0" borderId="0" xfId="0" applyNumberFormat="1" applyAlignment="1">
      <alignment/>
    </xf>
    <xf numFmtId="0" fontId="0" fillId="33" borderId="0" xfId="0" applyFill="1" applyAlignment="1" applyProtection="1">
      <alignment/>
      <protection locked="0"/>
    </xf>
    <xf numFmtId="0" fontId="0" fillId="0" borderId="0" xfId="0" applyFont="1" applyBorder="1" applyAlignment="1">
      <alignment/>
    </xf>
    <xf numFmtId="17" fontId="0" fillId="0" borderId="0" xfId="0" applyNumberFormat="1" applyFont="1" applyBorder="1" applyAlignment="1" quotePrefix="1">
      <alignment/>
    </xf>
    <xf numFmtId="0" fontId="2" fillId="0" borderId="10" xfId="0" applyFont="1" applyBorder="1" applyAlignment="1">
      <alignment vertical="top" wrapText="1"/>
    </xf>
    <xf numFmtId="0" fontId="2" fillId="0" borderId="10" xfId="0" applyFont="1" applyBorder="1" applyAlignment="1">
      <alignment horizontal="center" vertical="top" wrapText="1"/>
    </xf>
    <xf numFmtId="0" fontId="2" fillId="0" borderId="0" xfId="0" applyFont="1" applyBorder="1" applyAlignment="1">
      <alignment vertical="top" wrapText="1"/>
    </xf>
    <xf numFmtId="5" fontId="2" fillId="0" borderId="0" xfId="0" applyNumberFormat="1" applyFont="1" applyBorder="1" applyAlignment="1">
      <alignment vertical="top" wrapText="1"/>
    </xf>
    <xf numFmtId="0" fontId="0" fillId="0" borderId="0" xfId="0" applyAlignment="1" quotePrefix="1">
      <alignment/>
    </xf>
    <xf numFmtId="5" fontId="0" fillId="33" borderId="0" xfId="0" applyNumberFormat="1" applyFill="1" applyAlignment="1" applyProtection="1">
      <alignment/>
      <protection locked="0"/>
    </xf>
    <xf numFmtId="10" fontId="0" fillId="33" borderId="0" xfId="0" applyNumberFormat="1" applyFill="1" applyAlignment="1" applyProtection="1">
      <alignment/>
      <protection locked="0"/>
    </xf>
    <xf numFmtId="5" fontId="0" fillId="0" borderId="11" xfId="0" applyNumberFormat="1" applyBorder="1" applyAlignment="1">
      <alignment/>
    </xf>
    <xf numFmtId="0" fontId="2" fillId="0" borderId="0" xfId="0" applyFont="1" applyBorder="1" applyAlignment="1" quotePrefix="1">
      <alignment vertical="top" wrapText="1"/>
    </xf>
    <xf numFmtId="5" fontId="0" fillId="0" borderId="12" xfId="0" applyNumberFormat="1" applyBorder="1" applyAlignment="1">
      <alignment/>
    </xf>
    <xf numFmtId="0" fontId="0" fillId="0" borderId="0" xfId="0" applyBorder="1" applyAlignment="1">
      <alignment/>
    </xf>
    <xf numFmtId="5" fontId="0" fillId="0" borderId="0" xfId="0" applyNumberFormat="1" applyBorder="1" applyAlignment="1">
      <alignment/>
    </xf>
    <xf numFmtId="5" fontId="0" fillId="33" borderId="0" xfId="0" applyNumberFormat="1" applyFill="1" applyAlignment="1">
      <alignment/>
    </xf>
    <xf numFmtId="0" fontId="0" fillId="0" borderId="13" xfId="0" applyBorder="1" applyAlignment="1">
      <alignment/>
    </xf>
    <xf numFmtId="0" fontId="0" fillId="0" borderId="14" xfId="0" applyBorder="1" applyAlignment="1">
      <alignment/>
    </xf>
    <xf numFmtId="39" fontId="0" fillId="33" borderId="0" xfId="0" applyNumberFormat="1" applyFill="1" applyAlignment="1" applyProtection="1">
      <alignment/>
      <protection locked="0"/>
    </xf>
    <xf numFmtId="39" fontId="0" fillId="0" borderId="12" xfId="0" applyNumberFormat="1" applyBorder="1" applyAlignment="1">
      <alignment/>
    </xf>
    <xf numFmtId="0" fontId="0" fillId="0" borderId="12" xfId="0" applyBorder="1" applyAlignment="1">
      <alignment/>
    </xf>
    <xf numFmtId="0" fontId="0" fillId="0" borderId="0" xfId="0" applyFill="1" applyAlignment="1" applyProtection="1">
      <alignment/>
      <protection locked="0"/>
    </xf>
    <xf numFmtId="0" fontId="3" fillId="33" borderId="15" xfId="0" applyFont="1" applyFill="1" applyBorder="1" applyAlignment="1" applyProtection="1">
      <alignment/>
      <protection locked="0"/>
    </xf>
    <xf numFmtId="0" fontId="0" fillId="0" borderId="10" xfId="0" applyBorder="1" applyAlignment="1">
      <alignment horizontal="center" wrapText="1"/>
    </xf>
    <xf numFmtId="39" fontId="0" fillId="0" borderId="0" xfId="0" applyNumberFormat="1" applyFill="1" applyAlignment="1" applyProtection="1">
      <alignment/>
      <protection/>
    </xf>
    <xf numFmtId="0" fontId="4" fillId="0" borderId="0" xfId="0" applyFont="1" applyAlignment="1">
      <alignment/>
    </xf>
    <xf numFmtId="0" fontId="0" fillId="0" borderId="10" xfId="0" applyFill="1" applyBorder="1" applyAlignment="1">
      <alignment horizontal="center"/>
    </xf>
    <xf numFmtId="39" fontId="0" fillId="0" borderId="0" xfId="0" applyNumberFormat="1" applyBorder="1" applyAlignment="1">
      <alignment/>
    </xf>
    <xf numFmtId="10" fontId="0" fillId="0" borderId="0" xfId="0" applyNumberFormat="1" applyBorder="1" applyAlignment="1">
      <alignment/>
    </xf>
    <xf numFmtId="171" fontId="0" fillId="0" borderId="0" xfId="0" applyNumberFormat="1" applyAlignment="1">
      <alignment/>
    </xf>
    <xf numFmtId="9" fontId="0" fillId="0" borderId="0" xfId="0" applyNumberFormat="1" applyAlignment="1">
      <alignment/>
    </xf>
    <xf numFmtId="5" fontId="5" fillId="0" borderId="11" xfId="0" applyNumberFormat="1" applyFont="1" applyBorder="1" applyAlignment="1">
      <alignment/>
    </xf>
    <xf numFmtId="169" fontId="1" fillId="33" borderId="16" xfId="0" applyNumberFormat="1" applyFont="1" applyFill="1" applyBorder="1" applyAlignment="1" applyProtection="1">
      <alignment horizontal="center"/>
      <protection locked="0"/>
    </xf>
    <xf numFmtId="169" fontId="1" fillId="33" borderId="17" xfId="0" applyNumberFormat="1" applyFont="1" applyFill="1" applyBorder="1" applyAlignment="1" applyProtection="1">
      <alignment horizontal="center"/>
      <protection locked="0"/>
    </xf>
    <xf numFmtId="37" fontId="0" fillId="0" borderId="0" xfId="0" applyNumberFormat="1" applyAlignment="1">
      <alignment horizontal="center"/>
    </xf>
    <xf numFmtId="0" fontId="0" fillId="0" borderId="0" xfId="0" applyFont="1" applyAlignment="1">
      <alignment/>
    </xf>
    <xf numFmtId="37" fontId="0" fillId="0" borderId="10" xfId="0" applyNumberFormat="1" applyFont="1" applyBorder="1" applyAlignment="1">
      <alignment horizontal="center"/>
    </xf>
    <xf numFmtId="37" fontId="0" fillId="0" borderId="0" xfId="0" applyNumberFormat="1" applyFont="1" applyAlignment="1">
      <alignment/>
    </xf>
    <xf numFmtId="10" fontId="0" fillId="33" borderId="0" xfId="0" applyNumberFormat="1" applyFont="1" applyFill="1" applyAlignment="1" applyProtection="1">
      <alignment/>
      <protection locked="0"/>
    </xf>
    <xf numFmtId="0" fontId="0" fillId="0" borderId="12" xfId="0" applyFont="1" applyBorder="1" applyAlignment="1">
      <alignment/>
    </xf>
    <xf numFmtId="37" fontId="0" fillId="0" borderId="18" xfId="0" applyNumberFormat="1" applyFont="1" applyBorder="1" applyAlignment="1">
      <alignment horizontal="center"/>
    </xf>
    <xf numFmtId="171" fontId="0" fillId="0" borderId="0" xfId="0" applyNumberFormat="1" applyFont="1" applyAlignment="1">
      <alignment/>
    </xf>
    <xf numFmtId="37" fontId="0" fillId="0" borderId="10" xfId="0" applyNumberFormat="1" applyFont="1" applyBorder="1" applyAlignment="1">
      <alignment/>
    </xf>
    <xf numFmtId="0" fontId="3" fillId="0" borderId="0" xfId="0" applyFont="1" applyAlignment="1">
      <alignment/>
    </xf>
    <xf numFmtId="39" fontId="0" fillId="0" borderId="0" xfId="0" applyNumberFormat="1" applyFont="1" applyAlignment="1">
      <alignment/>
    </xf>
    <xf numFmtId="0" fontId="6" fillId="0" borderId="0" xfId="0" applyFont="1" applyAlignment="1">
      <alignment horizontal="center"/>
    </xf>
    <xf numFmtId="9" fontId="0" fillId="0" borderId="0" xfId="0" applyNumberFormat="1" applyAlignment="1">
      <alignment horizontal="center"/>
    </xf>
    <xf numFmtId="0" fontId="5" fillId="33" borderId="0" xfId="0" applyNumberFormat="1" applyFont="1" applyFill="1" applyAlignment="1" applyProtection="1">
      <alignment horizontal="center"/>
      <protection locked="0"/>
    </xf>
    <xf numFmtId="5" fontId="4" fillId="0" borderId="0" xfId="0" applyNumberFormat="1" applyFont="1" applyBorder="1" applyAlignment="1">
      <alignment/>
    </xf>
    <xf numFmtId="0" fontId="2" fillId="0" borderId="0" xfId="0" applyFont="1" applyFill="1" applyBorder="1" applyAlignment="1">
      <alignment vertical="top" wrapText="1"/>
    </xf>
    <xf numFmtId="0" fontId="0" fillId="0" borderId="0" xfId="0" applyFont="1" applyBorder="1" applyAlignment="1">
      <alignment horizontal="right"/>
    </xf>
    <xf numFmtId="1" fontId="0" fillId="0" borderId="0" xfId="0" applyNumberFormat="1" applyFont="1" applyAlignment="1">
      <alignment horizontal="center"/>
    </xf>
    <xf numFmtId="0" fontId="0" fillId="0" borderId="0" xfId="0" applyFont="1" applyBorder="1" applyAlignment="1">
      <alignment horizontal="center"/>
    </xf>
    <xf numFmtId="171" fontId="0" fillId="0" borderId="10" xfId="0" applyNumberFormat="1" applyFont="1" applyBorder="1" applyAlignment="1">
      <alignment horizontal="center"/>
    </xf>
    <xf numFmtId="5" fontId="0" fillId="0" borderId="15" xfId="0" applyNumberFormat="1" applyBorder="1" applyAlignment="1">
      <alignment/>
    </xf>
    <xf numFmtId="0" fontId="6" fillId="0" borderId="0" xfId="0" applyFont="1" applyBorder="1" applyAlignment="1">
      <alignment horizontal="center"/>
    </xf>
    <xf numFmtId="0" fontId="0" fillId="0" borderId="0" xfId="0" applyFill="1" applyAlignment="1">
      <alignment horizontal="center"/>
    </xf>
    <xf numFmtId="0" fontId="0" fillId="0" borderId="0" xfId="0" applyAlignment="1" quotePrefix="1">
      <alignment horizontal="center"/>
    </xf>
    <xf numFmtId="0" fontId="0" fillId="0" borderId="0" xfId="0" applyAlignment="1">
      <alignment horizontal="center"/>
    </xf>
    <xf numFmtId="37" fontId="0" fillId="0" borderId="0" xfId="0" applyNumberFormat="1" applyFont="1" applyFill="1" applyAlignment="1">
      <alignment/>
    </xf>
    <xf numFmtId="0" fontId="5" fillId="0" borderId="0" xfId="0" applyFont="1" applyFill="1" applyAlignment="1">
      <alignment horizontal="center"/>
    </xf>
    <xf numFmtId="0" fontId="5" fillId="0" borderId="0" xfId="0" applyFont="1" applyFill="1" applyAlignment="1" quotePrefix="1">
      <alignment horizontal="center"/>
    </xf>
    <xf numFmtId="5" fontId="0" fillId="0" borderId="0" xfId="0" applyNumberFormat="1" applyAlignment="1" applyProtection="1">
      <alignment/>
      <protection locked="0"/>
    </xf>
    <xf numFmtId="5" fontId="0" fillId="0" borderId="0" xfId="0" applyNumberFormat="1" applyBorder="1" applyAlignment="1" applyProtection="1">
      <alignment/>
      <protection locked="0"/>
    </xf>
    <xf numFmtId="0" fontId="0" fillId="0" borderId="0" xfId="0" applyFont="1" applyAlignment="1" applyProtection="1">
      <alignment/>
      <protection locked="0"/>
    </xf>
    <xf numFmtId="0" fontId="0" fillId="0" borderId="10" xfId="0" applyFont="1" applyBorder="1" applyAlignment="1" applyProtection="1">
      <alignment horizontal="center"/>
      <protection locked="0"/>
    </xf>
    <xf numFmtId="0" fontId="0" fillId="0" borderId="0" xfId="0" applyAlignment="1" applyProtection="1">
      <alignment/>
      <protection locked="0"/>
    </xf>
    <xf numFmtId="0" fontId="0" fillId="0" borderId="0" xfId="0" applyAlignment="1" applyProtection="1" quotePrefix="1">
      <alignment/>
      <protection locked="0"/>
    </xf>
    <xf numFmtId="0" fontId="0" fillId="0" borderId="0" xfId="0" applyNumberFormat="1" applyAlignment="1" applyProtection="1">
      <alignment/>
      <protection locked="0"/>
    </xf>
    <xf numFmtId="0" fontId="0" fillId="33" borderId="15" xfId="0" applyFill="1" applyBorder="1" applyAlignment="1" applyProtection="1">
      <alignment horizontal="center"/>
      <protection locked="0"/>
    </xf>
    <xf numFmtId="5" fontId="5" fillId="33" borderId="11" xfId="0" applyNumberFormat="1" applyFont="1" applyFill="1" applyBorder="1" applyAlignment="1" applyProtection="1">
      <alignment/>
      <protection locked="0"/>
    </xf>
    <xf numFmtId="14" fontId="0" fillId="33" borderId="10" xfId="0" applyNumberFormat="1" applyFont="1" applyFill="1" applyBorder="1" applyAlignment="1" applyProtection="1">
      <alignment horizontal="center"/>
      <protection locked="0"/>
    </xf>
    <xf numFmtId="0" fontId="0" fillId="0" borderId="10" xfId="0" applyBorder="1" applyAlignment="1">
      <alignment horizontal="center"/>
    </xf>
    <xf numFmtId="0" fontId="0" fillId="0" borderId="0" xfId="0" applyNumberFormat="1" applyAlignment="1" applyProtection="1">
      <alignment horizontal="lef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137</xdr:row>
      <xdr:rowOff>19050</xdr:rowOff>
    </xdr:from>
    <xdr:to>
      <xdr:col>8</xdr:col>
      <xdr:colOff>704850</xdr:colOff>
      <xdr:row>145</xdr:row>
      <xdr:rowOff>95250</xdr:rowOff>
    </xdr:to>
    <xdr:sp>
      <xdr:nvSpPr>
        <xdr:cNvPr id="1" name="Text Box 3"/>
        <xdr:cNvSpPr txBox="1">
          <a:spLocks noChangeArrowheads="1"/>
        </xdr:cNvSpPr>
      </xdr:nvSpPr>
      <xdr:spPr>
        <a:xfrm>
          <a:off x="266700" y="23993475"/>
          <a:ext cx="8172450" cy="13716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Include all teaching physicians at the nonhospital site that are compensated based on a salary or other predetermined payment (non-volunteers). Select the specialty of the teaching physician, not the specialty of the resident. If the teaching physician is highly specialized, and his or her subspecialty is not listed, use the immediately less-specialized form of the specialty. If the teaching physician is board certified in more than one specialty, use the specialty in which the teaching physician is training the resident. The Teaching Hours (time spent in nonpatient care direct GME activities) are assumed to be three (3) per week unless time studies are available to support fewer hours. Hours of operation for the nonhospital site should be for a typical week as posted or advertised ("open to public").</a:t>
          </a:r>
        </a:p>
      </xdr:txBody>
    </xdr:sp>
    <xdr:clientData/>
  </xdr:twoCellAnchor>
  <xdr:twoCellAnchor>
    <xdr:from>
      <xdr:col>1</xdr:col>
      <xdr:colOff>9525</xdr:colOff>
      <xdr:row>1</xdr:row>
      <xdr:rowOff>76200</xdr:rowOff>
    </xdr:from>
    <xdr:to>
      <xdr:col>7</xdr:col>
      <xdr:colOff>704850</xdr:colOff>
      <xdr:row>5</xdr:row>
      <xdr:rowOff>76200</xdr:rowOff>
    </xdr:to>
    <xdr:sp>
      <xdr:nvSpPr>
        <xdr:cNvPr id="2" name="Text Box 4"/>
        <xdr:cNvSpPr txBox="1">
          <a:spLocks noChangeArrowheads="1"/>
        </xdr:cNvSpPr>
      </xdr:nvSpPr>
      <xdr:spPr>
        <a:xfrm>
          <a:off x="257175" y="238125"/>
          <a:ext cx="7477125" cy="6477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This spreadsheet is intended to assist with determining the minimum cost that must be incurred to meet the "All or Substantially All" requirement of Medicare in order to claim interns and residents that train in nonhospital settings. It will </a:t>
          </a:r>
          <a:r>
            <a:rPr lang="en-US" cap="none" sz="1000" b="0" i="0" u="sng" baseline="0">
              <a:solidFill>
                <a:srgbClr val="000000"/>
              </a:solidFill>
              <a:latin typeface="Arial"/>
              <a:ea typeface="Arial"/>
              <a:cs typeface="Arial"/>
            </a:rPr>
            <a:t>not</a:t>
          </a:r>
          <a:r>
            <a:rPr lang="en-US" cap="none" sz="1000" b="0" i="0" u="none" baseline="0">
              <a:solidFill>
                <a:srgbClr val="000000"/>
              </a:solidFill>
              <a:latin typeface="Arial"/>
              <a:ea typeface="Arial"/>
              <a:cs typeface="Arial"/>
            </a:rPr>
            <a:t> work in all possible situations, but it should accomodate most arrangements. </a:t>
          </a:r>
        </a:p>
      </xdr:txBody>
    </xdr:sp>
    <xdr:clientData/>
  </xdr:twoCellAnchor>
  <xdr:twoCellAnchor>
    <xdr:from>
      <xdr:col>1</xdr:col>
      <xdr:colOff>0</xdr:colOff>
      <xdr:row>92</xdr:row>
      <xdr:rowOff>123825</xdr:rowOff>
    </xdr:from>
    <xdr:to>
      <xdr:col>8</xdr:col>
      <xdr:colOff>228600</xdr:colOff>
      <xdr:row>96</xdr:row>
      <xdr:rowOff>0</xdr:rowOff>
    </xdr:to>
    <xdr:sp>
      <xdr:nvSpPr>
        <xdr:cNvPr id="3" name="Text Box 6"/>
        <xdr:cNvSpPr txBox="1">
          <a:spLocks noChangeArrowheads="1"/>
        </xdr:cNvSpPr>
      </xdr:nvSpPr>
      <xdr:spPr>
        <a:xfrm>
          <a:off x="247650" y="16268700"/>
          <a:ext cx="7715250" cy="523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Include all residents from the same program training at the nonhospital site. The FTE Count is determined based on detail rotation information (see separate input). A Benefits Ratio should be applied when the hospital is responsible for the employee benefit costs. Include only the </a:t>
          </a:r>
          <a:r>
            <a:rPr lang="en-US" cap="none" sz="1000" b="0" i="0" u="sng" baseline="0">
              <a:solidFill>
                <a:srgbClr val="000000"/>
              </a:solidFill>
              <a:latin typeface="Arial"/>
              <a:ea typeface="Arial"/>
              <a:cs typeface="Arial"/>
            </a:rPr>
            <a:t>additional</a:t>
          </a:r>
          <a:r>
            <a:rPr lang="en-US" cap="none" sz="1000" b="0" i="0" u="none" baseline="0">
              <a:solidFill>
                <a:srgbClr val="000000"/>
              </a:solidFill>
              <a:latin typeface="Arial"/>
              <a:ea typeface="Arial"/>
              <a:cs typeface="Arial"/>
            </a:rPr>
            <a:t> travel and lodging costs incurred due to training at the nonhospital site.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63</xdr:row>
      <xdr:rowOff>9525</xdr:rowOff>
    </xdr:from>
    <xdr:to>
      <xdr:col>28</xdr:col>
      <xdr:colOff>0</xdr:colOff>
      <xdr:row>67</xdr:row>
      <xdr:rowOff>47625</xdr:rowOff>
    </xdr:to>
    <xdr:sp>
      <xdr:nvSpPr>
        <xdr:cNvPr id="1" name="Text Box 1"/>
        <xdr:cNvSpPr txBox="1">
          <a:spLocks noChangeArrowheads="1"/>
        </xdr:cNvSpPr>
      </xdr:nvSpPr>
      <xdr:spPr>
        <a:xfrm>
          <a:off x="1514475" y="10344150"/>
          <a:ext cx="15097125" cy="6858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Include all residents from the same program training at the nonhospital site. Enter the percentage of training time spent at the nonhospital site during the rotation dates indicated (e.g. one day per week would be 20%). Rotation start and end dates for individual blocks can be adjusted as needed, but should be consistent with the counting of time spent in the hospital setting (standard rotation block start and end dates).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D146"/>
  <sheetViews>
    <sheetView tabSelected="1" zoomScale="90" zoomScaleNormal="90" zoomScalePageLayoutView="0" workbookViewId="0" topLeftCell="A1">
      <pane ySplit="11" topLeftCell="A12" activePane="bottomLeft" state="frozen"/>
      <selection pane="topLeft" activeCell="A1" sqref="A1"/>
      <selection pane="bottomLeft" activeCell="A1" sqref="A1:I1"/>
    </sheetView>
  </sheetViews>
  <sheetFormatPr defaultColWidth="9.140625" defaultRowHeight="12.75"/>
  <cols>
    <col min="1" max="1" width="3.7109375" style="0" customWidth="1"/>
    <col min="2" max="2" width="22.8515625" style="0" customWidth="1"/>
    <col min="3" max="3" width="14.28125" style="0" customWidth="1"/>
    <col min="4" max="4" width="15.57421875" style="0" customWidth="1"/>
    <col min="5" max="6" width="16.57421875" style="0" customWidth="1"/>
    <col min="7" max="7" width="15.8515625" style="0" customWidth="1"/>
    <col min="8" max="8" width="10.57421875" style="0" customWidth="1"/>
    <col min="9" max="9" width="12.7109375" style="0" customWidth="1"/>
    <col min="29" max="29" width="9.140625" style="69" customWidth="1"/>
    <col min="30" max="30" width="9.140625" style="69" hidden="1" customWidth="1"/>
    <col min="31" max="31" width="9.140625" style="69" customWidth="1"/>
  </cols>
  <sheetData>
    <row r="1" spans="1:9" ht="12.75">
      <c r="A1" s="75" t="s">
        <v>187</v>
      </c>
      <c r="B1" s="75"/>
      <c r="C1" s="75"/>
      <c r="D1" s="75"/>
      <c r="E1" s="75"/>
      <c r="F1" s="75"/>
      <c r="G1" s="75"/>
      <c r="H1" s="75"/>
      <c r="I1" s="75"/>
    </row>
    <row r="2" ht="12.75"/>
    <row r="3" ht="12.75"/>
    <row r="4" ht="12.75">
      <c r="AD4" s="71" t="s">
        <v>195</v>
      </c>
    </row>
    <row r="5" ht="12.75"/>
    <row r="6" ht="12.75">
      <c r="AD6" s="71" t="s">
        <v>194</v>
      </c>
    </row>
    <row r="7" spans="2:30" ht="25.5" customHeight="1">
      <c r="B7" t="s">
        <v>227</v>
      </c>
      <c r="C7" s="72"/>
      <c r="D7" t="s">
        <v>118</v>
      </c>
      <c r="AD7" s="71"/>
    </row>
    <row r="8" spans="2:7" ht="24.75" customHeight="1">
      <c r="B8" t="s">
        <v>226</v>
      </c>
      <c r="C8" s="25"/>
      <c r="D8" s="25"/>
      <c r="E8" s="25"/>
      <c r="F8" s="25"/>
      <c r="G8" t="s">
        <v>118</v>
      </c>
    </row>
    <row r="9" spans="2:7" ht="24.75" customHeight="1">
      <c r="B9" t="s">
        <v>158</v>
      </c>
      <c r="C9" s="25"/>
      <c r="D9" s="25"/>
      <c r="E9" s="25"/>
      <c r="F9" s="25"/>
      <c r="G9" t="s">
        <v>159</v>
      </c>
    </row>
    <row r="10" ht="12.75"/>
    <row r="11" spans="1:28" ht="12.75">
      <c r="A11" s="69"/>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row>
    <row r="12" spans="1:28" ht="12.75">
      <c r="A12" s="70" t="s">
        <v>112</v>
      </c>
      <c r="B12" s="69" t="s">
        <v>155</v>
      </c>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28" ht="12.75">
      <c r="A13" s="70"/>
      <c r="B13" s="69"/>
      <c r="C13" s="69"/>
      <c r="D13" s="69"/>
      <c r="E13" s="69"/>
      <c r="F13" s="69"/>
      <c r="G13" s="69"/>
      <c r="H13" s="69"/>
      <c r="I13" s="69"/>
      <c r="J13" s="69"/>
      <c r="K13" s="69"/>
      <c r="L13" s="71"/>
      <c r="M13" s="69"/>
      <c r="N13" s="69"/>
      <c r="O13" s="69"/>
      <c r="P13" s="69"/>
      <c r="Q13" s="69"/>
      <c r="R13" s="69"/>
      <c r="S13" s="69"/>
      <c r="T13" s="69"/>
      <c r="U13" s="69"/>
      <c r="V13" s="69"/>
      <c r="W13" s="69"/>
      <c r="X13" s="69"/>
      <c r="Y13" s="69"/>
      <c r="Z13" s="69"/>
      <c r="AA13" s="69"/>
      <c r="AB13" s="69"/>
    </row>
    <row r="14" spans="1:28" ht="12.75">
      <c r="A14" s="70"/>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row>
    <row r="15" spans="1:5" ht="12.75">
      <c r="A15" s="63" t="s">
        <v>202</v>
      </c>
      <c r="B15" t="s">
        <v>185</v>
      </c>
      <c r="E15" s="2">
        <f>G92</f>
        <v>0</v>
      </c>
    </row>
    <row r="16" ht="12.75">
      <c r="A16" s="64"/>
    </row>
    <row r="17" spans="1:5" ht="12.75">
      <c r="A17" s="63" t="s">
        <v>217</v>
      </c>
      <c r="B17" t="s">
        <v>186</v>
      </c>
      <c r="E17" s="2" t="e">
        <f>F136</f>
        <v>#DIV/0!</v>
      </c>
    </row>
    <row r="18" spans="1:5" ht="12.75">
      <c r="A18" s="64"/>
      <c r="E18" s="23"/>
    </row>
    <row r="19" spans="1:5" ht="12.75">
      <c r="A19" s="63" t="s">
        <v>218</v>
      </c>
      <c r="B19" t="s">
        <v>162</v>
      </c>
      <c r="E19" s="17" t="e">
        <f>E15+E17</f>
        <v>#DIV/0!</v>
      </c>
    </row>
    <row r="20" spans="1:5" ht="12.75">
      <c r="A20" s="64"/>
      <c r="E20" s="16"/>
    </row>
    <row r="21" spans="1:5" ht="12.75">
      <c r="A21" s="63" t="s">
        <v>219</v>
      </c>
      <c r="B21" t="s">
        <v>163</v>
      </c>
      <c r="E21" s="33">
        <v>0.9</v>
      </c>
    </row>
    <row r="22" spans="1:5" ht="12.75">
      <c r="A22" s="64"/>
      <c r="E22" s="23"/>
    </row>
    <row r="23" spans="1:5" ht="13.5" thickBot="1">
      <c r="A23" s="63" t="s">
        <v>220</v>
      </c>
      <c r="B23" t="s">
        <v>164</v>
      </c>
      <c r="E23" s="13" t="e">
        <f>E19*E21</f>
        <v>#DIV/0!</v>
      </c>
    </row>
    <row r="24" ht="13.5" thickTop="1">
      <c r="A24" s="64"/>
    </row>
    <row r="25" ht="12.75">
      <c r="A25" s="64"/>
    </row>
    <row r="26" spans="1:5" ht="13.5" thickBot="1">
      <c r="A26" s="63" t="s">
        <v>221</v>
      </c>
      <c r="B26" t="s">
        <v>184</v>
      </c>
      <c r="E26" s="34" t="e">
        <f>ROUND(IF(E23&gt;E15,E23-E15,0),0)</f>
        <v>#DIV/0!</v>
      </c>
    </row>
    <row r="27" ht="13.5" thickTop="1">
      <c r="A27" s="64"/>
    </row>
    <row r="28" spans="1:6" ht="13.5" thickBot="1">
      <c r="A28" s="63" t="s">
        <v>222</v>
      </c>
      <c r="B28" t="s">
        <v>193</v>
      </c>
      <c r="E28" s="73">
        <v>0</v>
      </c>
      <c r="F28" s="28" t="e">
        <f>IF(E26&gt;E28," Requirement Not Met"," Requirement Met")</f>
        <v>#DIV/0!</v>
      </c>
    </row>
    <row r="29" ht="13.5" thickTop="1">
      <c r="A29" s="60"/>
    </row>
    <row r="30" ht="12.75">
      <c r="A30" s="60"/>
    </row>
    <row r="31" spans="1:8" ht="69.75" customHeight="1">
      <c r="A31" s="10"/>
      <c r="B31" s="76">
        <f>IF(AD2=2,AD4,IF(AD2=1,AD6,""))</f>
      </c>
      <c r="C31" s="76"/>
      <c r="D31" s="76"/>
      <c r="E31" s="76"/>
      <c r="F31" s="76"/>
      <c r="G31" s="76"/>
      <c r="H31" s="76"/>
    </row>
    <row r="32" ht="12.75">
      <c r="A32" s="10"/>
    </row>
    <row r="33" ht="12.75">
      <c r="A33" s="10"/>
    </row>
    <row r="34" ht="12.75">
      <c r="A34" s="10"/>
    </row>
    <row r="35" ht="12.75">
      <c r="A35" s="10"/>
    </row>
    <row r="36" ht="12.75">
      <c r="A36" s="10"/>
    </row>
    <row r="37" ht="12.75">
      <c r="A37" s="10"/>
    </row>
    <row r="38" ht="12.75">
      <c r="A38" s="10"/>
    </row>
    <row r="39" spans="1:2" ht="12.75">
      <c r="A39" s="10" t="s">
        <v>113</v>
      </c>
      <c r="B39" t="s">
        <v>150</v>
      </c>
    </row>
    <row r="40" spans="1:7" ht="12.75">
      <c r="A40" s="10"/>
      <c r="C40" s="63">
        <v>1</v>
      </c>
      <c r="D40" s="63">
        <v>2</v>
      </c>
      <c r="E40" s="63">
        <v>3</v>
      </c>
      <c r="F40" s="63">
        <v>4</v>
      </c>
      <c r="G40" s="63">
        <v>5</v>
      </c>
    </row>
    <row r="41" spans="3:7" ht="12.75">
      <c r="C41" s="1" t="s">
        <v>183</v>
      </c>
      <c r="D41" s="1" t="s">
        <v>114</v>
      </c>
      <c r="E41" s="1" t="s">
        <v>115</v>
      </c>
      <c r="F41" s="1" t="s">
        <v>117</v>
      </c>
      <c r="G41" s="29" t="s">
        <v>149</v>
      </c>
    </row>
    <row r="42" spans="2:8" ht="12.75">
      <c r="B42" t="str">
        <f>+Rotations!B8</f>
        <v>Resident 1</v>
      </c>
      <c r="C42" s="32">
        <f>Rotations!AD8</f>
        <v>0</v>
      </c>
      <c r="D42" s="11">
        <v>0</v>
      </c>
      <c r="E42" s="12">
        <v>0</v>
      </c>
      <c r="F42" s="11">
        <v>0</v>
      </c>
      <c r="G42" s="2">
        <f>ROUND((C42*(D42*(1+E42)))+F42,0)</f>
        <v>0</v>
      </c>
      <c r="H42" s="28"/>
    </row>
    <row r="43" spans="2:8" ht="12.75">
      <c r="B43" t="str">
        <f>+Rotations!B9</f>
        <v>Resident 2</v>
      </c>
      <c r="C43" s="32">
        <f>Rotations!AD9</f>
        <v>0</v>
      </c>
      <c r="D43" s="11">
        <v>0</v>
      </c>
      <c r="E43" s="12">
        <v>0</v>
      </c>
      <c r="F43" s="11">
        <v>0</v>
      </c>
      <c r="G43" s="2">
        <f aca="true" t="shared" si="0" ref="G43:G91">ROUND((C43*(D43*(1+E43)))+F43,0)</f>
        <v>0</v>
      </c>
      <c r="H43" s="28"/>
    </row>
    <row r="44" spans="2:8" ht="12.75">
      <c r="B44" t="str">
        <f>+Rotations!B10</f>
        <v>Resident 3</v>
      </c>
      <c r="C44" s="32">
        <f>Rotations!AD10</f>
        <v>0</v>
      </c>
      <c r="D44" s="11">
        <v>0</v>
      </c>
      <c r="E44" s="12">
        <v>0</v>
      </c>
      <c r="F44" s="11">
        <v>0</v>
      </c>
      <c r="G44" s="2">
        <f t="shared" si="0"/>
        <v>0</v>
      </c>
      <c r="H44" s="28"/>
    </row>
    <row r="45" spans="2:8" ht="12.75">
      <c r="B45" t="str">
        <f>+Rotations!B11</f>
        <v>Resident 4</v>
      </c>
      <c r="C45" s="32">
        <f>Rotations!AD11</f>
        <v>0</v>
      </c>
      <c r="D45" s="11">
        <v>0</v>
      </c>
      <c r="E45" s="12">
        <v>0</v>
      </c>
      <c r="F45" s="11">
        <v>0</v>
      </c>
      <c r="G45" s="2">
        <f t="shared" si="0"/>
        <v>0</v>
      </c>
      <c r="H45" s="28"/>
    </row>
    <row r="46" spans="2:8" ht="12.75">
      <c r="B46" t="str">
        <f>+Rotations!B12</f>
        <v>Resident 5</v>
      </c>
      <c r="C46" s="32">
        <f>Rotations!AD12</f>
        <v>0</v>
      </c>
      <c r="D46" s="11">
        <v>0</v>
      </c>
      <c r="E46" s="12">
        <v>0</v>
      </c>
      <c r="F46" s="11">
        <v>0</v>
      </c>
      <c r="G46" s="2">
        <f t="shared" si="0"/>
        <v>0</v>
      </c>
      <c r="H46" s="28"/>
    </row>
    <row r="47" spans="2:8" ht="12.75">
      <c r="B47" t="str">
        <f>+Rotations!B13</f>
        <v>Resident 6</v>
      </c>
      <c r="C47" s="32">
        <f>Rotations!AD13</f>
        <v>0</v>
      </c>
      <c r="D47" s="11">
        <v>0</v>
      </c>
      <c r="E47" s="12">
        <v>0</v>
      </c>
      <c r="F47" s="11">
        <v>0</v>
      </c>
      <c r="G47" s="2">
        <f t="shared" si="0"/>
        <v>0</v>
      </c>
      <c r="H47" s="28"/>
    </row>
    <row r="48" spans="2:8" ht="12.75">
      <c r="B48" t="str">
        <f>+Rotations!B14</f>
        <v>Resident 7</v>
      </c>
      <c r="C48" s="32">
        <f>Rotations!AD14</f>
        <v>0</v>
      </c>
      <c r="D48" s="11">
        <v>0</v>
      </c>
      <c r="E48" s="12">
        <v>0</v>
      </c>
      <c r="F48" s="11">
        <v>0</v>
      </c>
      <c r="G48" s="2">
        <f t="shared" si="0"/>
        <v>0</v>
      </c>
      <c r="H48" s="28"/>
    </row>
    <row r="49" spans="2:8" ht="12.75">
      <c r="B49" t="str">
        <f>+Rotations!B15</f>
        <v>Resident 8</v>
      </c>
      <c r="C49" s="32">
        <f>Rotations!AD15</f>
        <v>0</v>
      </c>
      <c r="D49" s="11">
        <v>0</v>
      </c>
      <c r="E49" s="12">
        <v>0</v>
      </c>
      <c r="F49" s="11">
        <v>0</v>
      </c>
      <c r="G49" s="2">
        <f t="shared" si="0"/>
        <v>0</v>
      </c>
      <c r="H49" s="28"/>
    </row>
    <row r="50" spans="2:8" ht="12.75">
      <c r="B50" t="str">
        <f>+Rotations!B16</f>
        <v>Resident 9</v>
      </c>
      <c r="C50" s="32">
        <f>Rotations!AD16</f>
        <v>0</v>
      </c>
      <c r="D50" s="11">
        <v>0</v>
      </c>
      <c r="E50" s="12">
        <v>0</v>
      </c>
      <c r="F50" s="11">
        <v>0</v>
      </c>
      <c r="G50" s="2">
        <f t="shared" si="0"/>
        <v>0</v>
      </c>
      <c r="H50" s="28"/>
    </row>
    <row r="51" spans="2:8" ht="12.75">
      <c r="B51" t="str">
        <f>+Rotations!B17</f>
        <v>Resident 10</v>
      </c>
      <c r="C51" s="32">
        <f>Rotations!AD17</f>
        <v>0</v>
      </c>
      <c r="D51" s="11">
        <v>0</v>
      </c>
      <c r="E51" s="12">
        <v>0</v>
      </c>
      <c r="F51" s="11">
        <v>0</v>
      </c>
      <c r="G51" s="2">
        <f t="shared" si="0"/>
        <v>0</v>
      </c>
      <c r="H51" s="28"/>
    </row>
    <row r="52" spans="2:8" ht="12.75">
      <c r="B52" t="str">
        <f>+Rotations!B18</f>
        <v>Resident 11</v>
      </c>
      <c r="C52" s="32">
        <f>Rotations!AD18</f>
        <v>0</v>
      </c>
      <c r="D52" s="11">
        <v>0</v>
      </c>
      <c r="E52" s="12">
        <v>0</v>
      </c>
      <c r="F52" s="11">
        <v>0</v>
      </c>
      <c r="G52" s="2">
        <f t="shared" si="0"/>
        <v>0</v>
      </c>
      <c r="H52" s="28"/>
    </row>
    <row r="53" spans="2:8" ht="12.75">
      <c r="B53" t="str">
        <f>+Rotations!B19</f>
        <v>Resident 12</v>
      </c>
      <c r="C53" s="32">
        <f>Rotations!AD19</f>
        <v>0</v>
      </c>
      <c r="D53" s="11">
        <v>0</v>
      </c>
      <c r="E53" s="12">
        <v>0</v>
      </c>
      <c r="F53" s="11">
        <v>0</v>
      </c>
      <c r="G53" s="2">
        <f t="shared" si="0"/>
        <v>0</v>
      </c>
      <c r="H53" s="28"/>
    </row>
    <row r="54" spans="2:8" ht="12.75">
      <c r="B54" t="str">
        <f>+Rotations!B20</f>
        <v>Resident 13</v>
      </c>
      <c r="C54" s="32">
        <f>Rotations!AD20</f>
        <v>0</v>
      </c>
      <c r="D54" s="11">
        <v>0</v>
      </c>
      <c r="E54" s="12">
        <v>0</v>
      </c>
      <c r="F54" s="11">
        <v>0</v>
      </c>
      <c r="G54" s="2">
        <f t="shared" si="0"/>
        <v>0</v>
      </c>
      <c r="H54" s="28"/>
    </row>
    <row r="55" spans="2:8" ht="12.75">
      <c r="B55" t="str">
        <f>+Rotations!B21</f>
        <v>Resident 14</v>
      </c>
      <c r="C55" s="32">
        <f>Rotations!AD21</f>
        <v>0</v>
      </c>
      <c r="D55" s="11">
        <v>0</v>
      </c>
      <c r="E55" s="12">
        <v>0</v>
      </c>
      <c r="F55" s="11">
        <v>0</v>
      </c>
      <c r="G55" s="2">
        <f t="shared" si="0"/>
        <v>0</v>
      </c>
      <c r="H55" s="28"/>
    </row>
    <row r="56" spans="2:8" ht="12.75">
      <c r="B56" t="str">
        <f>+Rotations!B22</f>
        <v>Resident 15</v>
      </c>
      <c r="C56" s="32">
        <f>Rotations!AD22</f>
        <v>0</v>
      </c>
      <c r="D56" s="11">
        <v>0</v>
      </c>
      <c r="E56" s="12">
        <v>0</v>
      </c>
      <c r="F56" s="11">
        <v>0</v>
      </c>
      <c r="G56" s="2">
        <f t="shared" si="0"/>
        <v>0</v>
      </c>
      <c r="H56" s="28"/>
    </row>
    <row r="57" spans="2:8" ht="12.75">
      <c r="B57" t="str">
        <f>+Rotations!B23</f>
        <v>Resident 16</v>
      </c>
      <c r="C57" s="32">
        <f>Rotations!AD23</f>
        <v>0</v>
      </c>
      <c r="D57" s="11">
        <v>0</v>
      </c>
      <c r="E57" s="12">
        <v>0</v>
      </c>
      <c r="F57" s="11">
        <v>0</v>
      </c>
      <c r="G57" s="2">
        <f t="shared" si="0"/>
        <v>0</v>
      </c>
      <c r="H57" s="28"/>
    </row>
    <row r="58" spans="2:8" ht="12.75">
      <c r="B58" t="str">
        <f>+Rotations!B24</f>
        <v>Resident 17</v>
      </c>
      <c r="C58" s="32">
        <f>Rotations!AD24</f>
        <v>0</v>
      </c>
      <c r="D58" s="11">
        <v>0</v>
      </c>
      <c r="E58" s="12">
        <v>0</v>
      </c>
      <c r="F58" s="11">
        <v>0</v>
      </c>
      <c r="G58" s="2">
        <f t="shared" si="0"/>
        <v>0</v>
      </c>
      <c r="H58" s="28"/>
    </row>
    <row r="59" spans="2:8" ht="12.75">
      <c r="B59" t="str">
        <f>+Rotations!B25</f>
        <v>Resident 18</v>
      </c>
      <c r="C59" s="32">
        <f>Rotations!AD25</f>
        <v>0</v>
      </c>
      <c r="D59" s="11">
        <v>0</v>
      </c>
      <c r="E59" s="12">
        <v>0</v>
      </c>
      <c r="F59" s="11">
        <v>0</v>
      </c>
      <c r="G59" s="2">
        <f t="shared" si="0"/>
        <v>0</v>
      </c>
      <c r="H59" s="28"/>
    </row>
    <row r="60" spans="2:8" ht="12.75">
      <c r="B60" t="str">
        <f>+Rotations!B26</f>
        <v>Resident 19</v>
      </c>
      <c r="C60" s="32">
        <f>Rotations!AD26</f>
        <v>0</v>
      </c>
      <c r="D60" s="11">
        <v>0</v>
      </c>
      <c r="E60" s="12">
        <v>0</v>
      </c>
      <c r="F60" s="11">
        <v>0</v>
      </c>
      <c r="G60" s="2">
        <f t="shared" si="0"/>
        <v>0</v>
      </c>
      <c r="H60" s="28"/>
    </row>
    <row r="61" spans="2:8" ht="12.75">
      <c r="B61" t="str">
        <f>+Rotations!B27</f>
        <v>Resident 20</v>
      </c>
      <c r="C61" s="32">
        <f>Rotations!AD27</f>
        <v>0</v>
      </c>
      <c r="D61" s="11">
        <v>0</v>
      </c>
      <c r="E61" s="12">
        <v>0</v>
      </c>
      <c r="F61" s="11">
        <v>0</v>
      </c>
      <c r="G61" s="2">
        <f t="shared" si="0"/>
        <v>0</v>
      </c>
      <c r="H61" s="28"/>
    </row>
    <row r="62" spans="2:8" ht="12.75">
      <c r="B62" t="str">
        <f>+Rotations!B28</f>
        <v>Resident 21</v>
      </c>
      <c r="C62" s="32">
        <f>Rotations!AD28</f>
        <v>0</v>
      </c>
      <c r="D62" s="11">
        <v>0</v>
      </c>
      <c r="E62" s="12">
        <v>0</v>
      </c>
      <c r="F62" s="11">
        <v>0</v>
      </c>
      <c r="G62" s="2">
        <f t="shared" si="0"/>
        <v>0</v>
      </c>
      <c r="H62" s="28"/>
    </row>
    <row r="63" spans="2:8" ht="12.75">
      <c r="B63" t="str">
        <f>+Rotations!B29</f>
        <v>Resident 22</v>
      </c>
      <c r="C63" s="32">
        <f>Rotations!AD29</f>
        <v>0</v>
      </c>
      <c r="D63" s="11">
        <v>0</v>
      </c>
      <c r="E63" s="12">
        <v>0</v>
      </c>
      <c r="F63" s="11">
        <v>0</v>
      </c>
      <c r="G63" s="2">
        <f t="shared" si="0"/>
        <v>0</v>
      </c>
      <c r="H63" s="28"/>
    </row>
    <row r="64" spans="2:8" ht="12.75">
      <c r="B64" t="str">
        <f>+Rotations!B30</f>
        <v>Resident 23</v>
      </c>
      <c r="C64" s="32">
        <f>Rotations!AD30</f>
        <v>0</v>
      </c>
      <c r="D64" s="11">
        <v>0</v>
      </c>
      <c r="E64" s="12">
        <v>0</v>
      </c>
      <c r="F64" s="11">
        <v>0</v>
      </c>
      <c r="G64" s="2">
        <f t="shared" si="0"/>
        <v>0</v>
      </c>
      <c r="H64" s="28"/>
    </row>
    <row r="65" spans="2:8" ht="12.75">
      <c r="B65" t="str">
        <f>+Rotations!B31</f>
        <v>Resident 24</v>
      </c>
      <c r="C65" s="32">
        <f>Rotations!AD31</f>
        <v>0</v>
      </c>
      <c r="D65" s="11">
        <v>0</v>
      </c>
      <c r="E65" s="12">
        <v>0</v>
      </c>
      <c r="F65" s="11">
        <v>0</v>
      </c>
      <c r="G65" s="2">
        <f t="shared" si="0"/>
        <v>0</v>
      </c>
      <c r="H65" s="28"/>
    </row>
    <row r="66" spans="2:8" ht="12.75">
      <c r="B66" t="str">
        <f>+Rotations!B32</f>
        <v>Resident 25</v>
      </c>
      <c r="C66" s="32">
        <f>Rotations!AD32</f>
        <v>0</v>
      </c>
      <c r="D66" s="11">
        <v>0</v>
      </c>
      <c r="E66" s="12">
        <v>0</v>
      </c>
      <c r="F66" s="11">
        <v>0</v>
      </c>
      <c r="G66" s="2">
        <f t="shared" si="0"/>
        <v>0</v>
      </c>
      <c r="H66" s="28"/>
    </row>
    <row r="67" spans="2:8" ht="12.75">
      <c r="B67" t="str">
        <f>+Rotations!B33</f>
        <v>Resident 26</v>
      </c>
      <c r="C67" s="32">
        <f>Rotations!AD33</f>
        <v>0</v>
      </c>
      <c r="D67" s="11">
        <v>0</v>
      </c>
      <c r="E67" s="12">
        <v>0</v>
      </c>
      <c r="F67" s="11">
        <v>0</v>
      </c>
      <c r="G67" s="2">
        <f t="shared" si="0"/>
        <v>0</v>
      </c>
      <c r="H67" s="28"/>
    </row>
    <row r="68" spans="2:8" ht="12.75">
      <c r="B68" t="str">
        <f>+Rotations!B34</f>
        <v>Resident 27</v>
      </c>
      <c r="C68" s="32">
        <f>Rotations!AD34</f>
        <v>0</v>
      </c>
      <c r="D68" s="11">
        <v>0</v>
      </c>
      <c r="E68" s="12">
        <v>0</v>
      </c>
      <c r="F68" s="11">
        <v>0</v>
      </c>
      <c r="G68" s="2">
        <f t="shared" si="0"/>
        <v>0</v>
      </c>
      <c r="H68" s="28"/>
    </row>
    <row r="69" spans="2:8" ht="12.75">
      <c r="B69" t="str">
        <f>+Rotations!B35</f>
        <v>Resident 28</v>
      </c>
      <c r="C69" s="32">
        <f>Rotations!AD35</f>
        <v>0</v>
      </c>
      <c r="D69" s="11">
        <v>0</v>
      </c>
      <c r="E69" s="12">
        <v>0</v>
      </c>
      <c r="F69" s="11">
        <v>0</v>
      </c>
      <c r="G69" s="2">
        <f t="shared" si="0"/>
        <v>0</v>
      </c>
      <c r="H69" s="28"/>
    </row>
    <row r="70" spans="2:8" ht="12.75">
      <c r="B70" t="str">
        <f>+Rotations!B36</f>
        <v>Resident 29</v>
      </c>
      <c r="C70" s="32">
        <f>Rotations!AD36</f>
        <v>0</v>
      </c>
      <c r="D70" s="11">
        <v>0</v>
      </c>
      <c r="E70" s="12">
        <v>0</v>
      </c>
      <c r="F70" s="11">
        <v>0</v>
      </c>
      <c r="G70" s="2">
        <f t="shared" si="0"/>
        <v>0</v>
      </c>
      <c r="H70" s="28"/>
    </row>
    <row r="71" spans="2:8" ht="12.75">
      <c r="B71" t="str">
        <f>+Rotations!B37</f>
        <v>Resident 30</v>
      </c>
      <c r="C71" s="32">
        <f>Rotations!AD37</f>
        <v>0</v>
      </c>
      <c r="D71" s="11">
        <v>0</v>
      </c>
      <c r="E71" s="12">
        <v>0</v>
      </c>
      <c r="F71" s="11">
        <v>0</v>
      </c>
      <c r="G71" s="2">
        <f t="shared" si="0"/>
        <v>0</v>
      </c>
      <c r="H71" s="28"/>
    </row>
    <row r="72" spans="2:8" ht="12.75">
      <c r="B72" t="str">
        <f>+Rotations!B38</f>
        <v>Resident 31</v>
      </c>
      <c r="C72" s="32">
        <f>Rotations!AD38</f>
        <v>0</v>
      </c>
      <c r="D72" s="11">
        <v>0</v>
      </c>
      <c r="E72" s="12">
        <v>0</v>
      </c>
      <c r="F72" s="11">
        <v>0</v>
      </c>
      <c r="G72" s="2">
        <f t="shared" si="0"/>
        <v>0</v>
      </c>
      <c r="H72" s="28"/>
    </row>
    <row r="73" spans="2:8" ht="12.75">
      <c r="B73" t="str">
        <f>+Rotations!B39</f>
        <v>Resident 32</v>
      </c>
      <c r="C73" s="32">
        <f>Rotations!AD39</f>
        <v>0</v>
      </c>
      <c r="D73" s="11">
        <v>0</v>
      </c>
      <c r="E73" s="12">
        <v>0</v>
      </c>
      <c r="F73" s="11">
        <v>0</v>
      </c>
      <c r="G73" s="2">
        <f t="shared" si="0"/>
        <v>0</v>
      </c>
      <c r="H73" s="28"/>
    </row>
    <row r="74" spans="2:8" ht="12.75">
      <c r="B74" t="str">
        <f>+Rotations!B40</f>
        <v>Resident 33</v>
      </c>
      <c r="C74" s="32">
        <f>Rotations!AD40</f>
        <v>0</v>
      </c>
      <c r="D74" s="11">
        <v>0</v>
      </c>
      <c r="E74" s="12">
        <v>0</v>
      </c>
      <c r="F74" s="11">
        <v>0</v>
      </c>
      <c r="G74" s="2">
        <f t="shared" si="0"/>
        <v>0</v>
      </c>
      <c r="H74" s="28"/>
    </row>
    <row r="75" spans="2:8" ht="12.75">
      <c r="B75" t="str">
        <f>+Rotations!B41</f>
        <v>Resident 34</v>
      </c>
      <c r="C75" s="32">
        <f>Rotations!AD41</f>
        <v>0</v>
      </c>
      <c r="D75" s="11">
        <v>0</v>
      </c>
      <c r="E75" s="12">
        <v>0</v>
      </c>
      <c r="F75" s="11">
        <v>0</v>
      </c>
      <c r="G75" s="2">
        <f t="shared" si="0"/>
        <v>0</v>
      </c>
      <c r="H75" s="28"/>
    </row>
    <row r="76" spans="2:8" ht="12.75">
      <c r="B76" t="str">
        <f>+Rotations!B42</f>
        <v>Resident 35</v>
      </c>
      <c r="C76" s="32">
        <f>Rotations!AD42</f>
        <v>0</v>
      </c>
      <c r="D76" s="11">
        <v>0</v>
      </c>
      <c r="E76" s="12">
        <v>0</v>
      </c>
      <c r="F76" s="11">
        <v>0</v>
      </c>
      <c r="G76" s="2">
        <f t="shared" si="0"/>
        <v>0</v>
      </c>
      <c r="H76" s="28"/>
    </row>
    <row r="77" spans="2:8" ht="12.75">
      <c r="B77" t="str">
        <f>+Rotations!B43</f>
        <v>Resident 36</v>
      </c>
      <c r="C77" s="32">
        <f>Rotations!AD43</f>
        <v>0</v>
      </c>
      <c r="D77" s="11">
        <v>0</v>
      </c>
      <c r="E77" s="12">
        <v>0</v>
      </c>
      <c r="F77" s="11">
        <v>0</v>
      </c>
      <c r="G77" s="2">
        <f t="shared" si="0"/>
        <v>0</v>
      </c>
      <c r="H77" s="28"/>
    </row>
    <row r="78" spans="2:8" ht="12.75">
      <c r="B78" t="str">
        <f>+Rotations!B44</f>
        <v>Resident 37</v>
      </c>
      <c r="C78" s="32">
        <f>Rotations!AD44</f>
        <v>0</v>
      </c>
      <c r="D78" s="11">
        <v>0</v>
      </c>
      <c r="E78" s="12">
        <v>0</v>
      </c>
      <c r="F78" s="11">
        <v>0</v>
      </c>
      <c r="G78" s="2">
        <f t="shared" si="0"/>
        <v>0</v>
      </c>
      <c r="H78" s="28"/>
    </row>
    <row r="79" spans="2:8" ht="12.75">
      <c r="B79" t="str">
        <f>+Rotations!B45</f>
        <v>Resident 38</v>
      </c>
      <c r="C79" s="32">
        <f>Rotations!AD45</f>
        <v>0</v>
      </c>
      <c r="D79" s="11">
        <v>0</v>
      </c>
      <c r="E79" s="12">
        <v>0</v>
      </c>
      <c r="F79" s="11">
        <v>0</v>
      </c>
      <c r="G79" s="2">
        <f t="shared" si="0"/>
        <v>0</v>
      </c>
      <c r="H79" s="28"/>
    </row>
    <row r="80" spans="2:8" ht="12.75">
      <c r="B80" t="str">
        <f>+Rotations!B46</f>
        <v>Resident 39</v>
      </c>
      <c r="C80" s="32">
        <f>Rotations!AD46</f>
        <v>0</v>
      </c>
      <c r="D80" s="11">
        <v>0</v>
      </c>
      <c r="E80" s="12">
        <v>0</v>
      </c>
      <c r="F80" s="11">
        <v>0</v>
      </c>
      <c r="G80" s="2">
        <f t="shared" si="0"/>
        <v>0</v>
      </c>
      <c r="H80" s="28"/>
    </row>
    <row r="81" spans="2:8" ht="12.75">
      <c r="B81" t="str">
        <f>+Rotations!B47</f>
        <v>Resident 40</v>
      </c>
      <c r="C81" s="32">
        <f>Rotations!AD47</f>
        <v>0</v>
      </c>
      <c r="D81" s="11">
        <v>0</v>
      </c>
      <c r="E81" s="12">
        <v>0</v>
      </c>
      <c r="F81" s="11">
        <v>0</v>
      </c>
      <c r="G81" s="2">
        <f t="shared" si="0"/>
        <v>0</v>
      </c>
      <c r="H81" s="28"/>
    </row>
    <row r="82" spans="2:8" ht="12.75">
      <c r="B82" t="str">
        <f>+Rotations!B48</f>
        <v>Resident 41</v>
      </c>
      <c r="C82" s="32">
        <f>Rotations!AD48</f>
        <v>0</v>
      </c>
      <c r="D82" s="11">
        <v>0</v>
      </c>
      <c r="E82" s="12">
        <v>0</v>
      </c>
      <c r="F82" s="11">
        <v>0</v>
      </c>
      <c r="G82" s="2">
        <f t="shared" si="0"/>
        <v>0</v>
      </c>
      <c r="H82" s="28"/>
    </row>
    <row r="83" spans="2:8" ht="12.75">
      <c r="B83" t="str">
        <f>+Rotations!B49</f>
        <v>Resident 42</v>
      </c>
      <c r="C83" s="32">
        <f>Rotations!AD49</f>
        <v>0</v>
      </c>
      <c r="D83" s="11">
        <v>0</v>
      </c>
      <c r="E83" s="12">
        <v>0</v>
      </c>
      <c r="F83" s="11">
        <v>0</v>
      </c>
      <c r="G83" s="2">
        <f t="shared" si="0"/>
        <v>0</v>
      </c>
      <c r="H83" s="28"/>
    </row>
    <row r="84" spans="2:8" ht="12.75">
      <c r="B84" t="str">
        <f>+Rotations!B50</f>
        <v>Resident 43</v>
      </c>
      <c r="C84" s="32">
        <f>Rotations!AD50</f>
        <v>0</v>
      </c>
      <c r="D84" s="11">
        <v>0</v>
      </c>
      <c r="E84" s="12">
        <v>0</v>
      </c>
      <c r="F84" s="11">
        <v>0</v>
      </c>
      <c r="G84" s="2">
        <f t="shared" si="0"/>
        <v>0</v>
      </c>
      <c r="H84" s="28"/>
    </row>
    <row r="85" spans="2:8" ht="12.75">
      <c r="B85" t="str">
        <f>+Rotations!B51</f>
        <v>Resident 44</v>
      </c>
      <c r="C85" s="32">
        <f>Rotations!AD51</f>
        <v>0</v>
      </c>
      <c r="D85" s="11">
        <v>0</v>
      </c>
      <c r="E85" s="12">
        <v>0</v>
      </c>
      <c r="F85" s="11">
        <v>0</v>
      </c>
      <c r="G85" s="2">
        <f t="shared" si="0"/>
        <v>0</v>
      </c>
      <c r="H85" s="28"/>
    </row>
    <row r="86" spans="2:8" ht="12.75">
      <c r="B86" t="str">
        <f>+Rotations!B52</f>
        <v>Resident 45</v>
      </c>
      <c r="C86" s="32">
        <f>Rotations!AD52</f>
        <v>0</v>
      </c>
      <c r="D86" s="11">
        <v>0</v>
      </c>
      <c r="E86" s="12">
        <v>0</v>
      </c>
      <c r="F86" s="11">
        <v>0</v>
      </c>
      <c r="G86" s="2">
        <f t="shared" si="0"/>
        <v>0</v>
      </c>
      <c r="H86" s="28"/>
    </row>
    <row r="87" spans="2:8" ht="12.75">
      <c r="B87" t="str">
        <f>+Rotations!B53</f>
        <v>Resident 46</v>
      </c>
      <c r="C87" s="32">
        <f>Rotations!AD53</f>
        <v>0</v>
      </c>
      <c r="D87" s="11">
        <v>0</v>
      </c>
      <c r="E87" s="12">
        <v>0</v>
      </c>
      <c r="F87" s="11">
        <v>0</v>
      </c>
      <c r="G87" s="2">
        <f t="shared" si="0"/>
        <v>0</v>
      </c>
      <c r="H87" s="28"/>
    </row>
    <row r="88" spans="2:8" ht="12.75">
      <c r="B88" t="str">
        <f>+Rotations!B54</f>
        <v>Resident 47</v>
      </c>
      <c r="C88" s="32">
        <f>Rotations!AD54</f>
        <v>0</v>
      </c>
      <c r="D88" s="11">
        <v>0</v>
      </c>
      <c r="E88" s="12">
        <v>0</v>
      </c>
      <c r="F88" s="11">
        <v>0</v>
      </c>
      <c r="G88" s="2">
        <f t="shared" si="0"/>
        <v>0</v>
      </c>
      <c r="H88" s="28"/>
    </row>
    <row r="89" spans="2:8" ht="12.75">
      <c r="B89" t="str">
        <f>+Rotations!B55</f>
        <v>Resident 48</v>
      </c>
      <c r="C89" s="32">
        <f>Rotations!AD55</f>
        <v>0</v>
      </c>
      <c r="D89" s="11">
        <v>0</v>
      </c>
      <c r="E89" s="12">
        <v>0</v>
      </c>
      <c r="F89" s="11">
        <v>0</v>
      </c>
      <c r="G89" s="2">
        <f t="shared" si="0"/>
        <v>0</v>
      </c>
      <c r="H89" s="28"/>
    </row>
    <row r="90" spans="2:8" ht="12.75">
      <c r="B90" t="str">
        <f>+Rotations!B56</f>
        <v>Resident 49</v>
      </c>
      <c r="C90" s="32">
        <f>Rotations!AD56</f>
        <v>0</v>
      </c>
      <c r="D90" s="11">
        <v>0</v>
      </c>
      <c r="E90" s="12">
        <v>0</v>
      </c>
      <c r="F90" s="11">
        <v>0</v>
      </c>
      <c r="G90" s="2">
        <f t="shared" si="0"/>
        <v>0</v>
      </c>
      <c r="H90" s="28"/>
    </row>
    <row r="91" spans="2:8" ht="12.75">
      <c r="B91" t="str">
        <f>+Rotations!B57</f>
        <v>Resident 50</v>
      </c>
      <c r="C91" s="32">
        <f>Rotations!AD57</f>
        <v>0</v>
      </c>
      <c r="D91" s="11">
        <v>0</v>
      </c>
      <c r="E91" s="12">
        <v>0</v>
      </c>
      <c r="F91" s="11">
        <v>0</v>
      </c>
      <c r="G91" s="2">
        <f t="shared" si="0"/>
        <v>0</v>
      </c>
      <c r="H91" s="28"/>
    </row>
    <row r="92" spans="2:7" ht="12.75">
      <c r="B92" s="59" t="s">
        <v>203</v>
      </c>
      <c r="C92" s="22">
        <f>ROUND(SUM(C42:C91),2)</f>
        <v>0</v>
      </c>
      <c r="D92" s="15">
        <f>SUM(D42:D91)</f>
        <v>0</v>
      </c>
      <c r="E92" s="17"/>
      <c r="F92" s="15">
        <f>SUM(F42:F91)</f>
        <v>0</v>
      </c>
      <c r="G92" s="15">
        <f>SUM(G42:G91)</f>
        <v>0</v>
      </c>
    </row>
    <row r="93" spans="7:8" ht="12.75">
      <c r="G93" s="17"/>
      <c r="H93" s="16"/>
    </row>
    <row r="94" ht="12.75"/>
    <row r="95" ht="12.75"/>
    <row r="96" ht="12.75"/>
    <row r="97" ht="12.75"/>
    <row r="98" ht="12.75"/>
    <row r="99" spans="1:2" ht="12.75">
      <c r="A99" s="10" t="s">
        <v>154</v>
      </c>
      <c r="B99" t="s">
        <v>152</v>
      </c>
    </row>
    <row r="100" ht="12.75"/>
    <row r="101" spans="1:8" ht="12.75">
      <c r="A101" s="63" t="s">
        <v>202</v>
      </c>
      <c r="B101" t="s">
        <v>189</v>
      </c>
      <c r="G101" s="50"/>
      <c r="H101" s="28">
        <f>IF(E118=0,"",IF(G101="Y",""," COMPENSATION?"))</f>
      </c>
    </row>
    <row r="102" ht="12.75">
      <c r="A102" s="59"/>
    </row>
    <row r="103" spans="1:9" ht="12.75">
      <c r="A103" s="63" t="s">
        <v>217</v>
      </c>
      <c r="B103" t="str">
        <f>AMGA!A1&amp;" - "&amp;AMGA!A2</f>
        <v>AMGA Physician Compensation Survey - August 2006</v>
      </c>
      <c r="E103" s="63">
        <v>2</v>
      </c>
      <c r="F103" s="63">
        <v>3</v>
      </c>
      <c r="G103" s="63">
        <v>4</v>
      </c>
      <c r="H103" s="63">
        <v>5</v>
      </c>
      <c r="I103" s="63">
        <v>6</v>
      </c>
    </row>
    <row r="104" spans="1:9" ht="54" customHeight="1">
      <c r="A104" s="59"/>
      <c r="B104" s="19" t="s">
        <v>110</v>
      </c>
      <c r="C104" s="20"/>
      <c r="D104" s="20"/>
      <c r="E104" s="26" t="s">
        <v>196</v>
      </c>
      <c r="F104" s="26" t="s">
        <v>197</v>
      </c>
      <c r="G104" s="26" t="s">
        <v>198</v>
      </c>
      <c r="H104" s="26" t="s">
        <v>121</v>
      </c>
      <c r="I104" s="26" t="s">
        <v>120</v>
      </c>
    </row>
    <row r="105" spans="1:9" ht="12.75">
      <c r="A105" s="59"/>
      <c r="B105" s="3" t="s">
        <v>116</v>
      </c>
      <c r="C105" s="18"/>
      <c r="D105" s="18"/>
      <c r="E105" s="2">
        <f aca="true" t="shared" si="1" ref="E105:E117">IF(F105=0,VLOOKUP(B105,AMGA,2,FALSE),0)</f>
        <v>0</v>
      </c>
      <c r="F105" s="65">
        <v>0</v>
      </c>
      <c r="G105" s="2">
        <f>IF(F105&gt;0,F105,E105)</f>
        <v>0</v>
      </c>
      <c r="H105" s="27">
        <f>IF(I105&gt;0,I105,IF(G105&gt;0,3,0))</f>
        <v>0</v>
      </c>
      <c r="I105" s="21">
        <v>0</v>
      </c>
    </row>
    <row r="106" spans="1:9" ht="12.75">
      <c r="A106" s="59"/>
      <c r="B106" s="3" t="s">
        <v>116</v>
      </c>
      <c r="C106" s="18"/>
      <c r="D106" s="18"/>
      <c r="E106" s="2">
        <f t="shared" si="1"/>
        <v>0</v>
      </c>
      <c r="F106" s="65">
        <v>0</v>
      </c>
      <c r="G106" s="2">
        <f aca="true" t="shared" si="2" ref="G106:G117">IF(F106&gt;0,F106,E106)</f>
        <v>0</v>
      </c>
      <c r="H106" s="27">
        <f aca="true" t="shared" si="3" ref="H106:H117">IF(I106&gt;0,I106,IF(G106&gt;0,3,0))</f>
        <v>0</v>
      </c>
      <c r="I106" s="21">
        <v>0</v>
      </c>
    </row>
    <row r="107" spans="1:9" ht="12.75">
      <c r="A107" s="59"/>
      <c r="B107" s="3" t="s">
        <v>116</v>
      </c>
      <c r="C107" s="18"/>
      <c r="D107" s="18"/>
      <c r="E107" s="2">
        <f t="shared" si="1"/>
        <v>0</v>
      </c>
      <c r="F107" s="65">
        <v>0</v>
      </c>
      <c r="G107" s="2">
        <f t="shared" si="2"/>
        <v>0</v>
      </c>
      <c r="H107" s="27">
        <f t="shared" si="3"/>
        <v>0</v>
      </c>
      <c r="I107" s="21">
        <v>0</v>
      </c>
    </row>
    <row r="108" spans="1:9" ht="12.75">
      <c r="A108" s="59"/>
      <c r="B108" s="3" t="s">
        <v>116</v>
      </c>
      <c r="C108" s="18"/>
      <c r="D108" s="18"/>
      <c r="E108" s="2">
        <f t="shared" si="1"/>
        <v>0</v>
      </c>
      <c r="F108" s="65">
        <v>0</v>
      </c>
      <c r="G108" s="2">
        <f t="shared" si="2"/>
        <v>0</v>
      </c>
      <c r="H108" s="27">
        <f t="shared" si="3"/>
        <v>0</v>
      </c>
      <c r="I108" s="21">
        <v>0</v>
      </c>
    </row>
    <row r="109" spans="1:9" ht="12.75">
      <c r="A109" s="59"/>
      <c r="B109" s="3" t="s">
        <v>116</v>
      </c>
      <c r="C109" s="18"/>
      <c r="D109" s="18"/>
      <c r="E109" s="2">
        <f t="shared" si="1"/>
        <v>0</v>
      </c>
      <c r="F109" s="65">
        <v>0</v>
      </c>
      <c r="G109" s="2">
        <f t="shared" si="2"/>
        <v>0</v>
      </c>
      <c r="H109" s="27">
        <f t="shared" si="3"/>
        <v>0</v>
      </c>
      <c r="I109" s="21">
        <v>0</v>
      </c>
    </row>
    <row r="110" spans="1:9" ht="12.75">
      <c r="A110" s="59"/>
      <c r="B110" s="3" t="s">
        <v>116</v>
      </c>
      <c r="C110" s="18"/>
      <c r="D110" s="18"/>
      <c r="E110" s="2">
        <f t="shared" si="1"/>
        <v>0</v>
      </c>
      <c r="F110" s="65">
        <v>0</v>
      </c>
      <c r="G110" s="2">
        <f t="shared" si="2"/>
        <v>0</v>
      </c>
      <c r="H110" s="27">
        <f t="shared" si="3"/>
        <v>0</v>
      </c>
      <c r="I110" s="21">
        <v>0</v>
      </c>
    </row>
    <row r="111" spans="1:9" ht="12.75">
      <c r="A111" s="59"/>
      <c r="B111" s="3" t="s">
        <v>116</v>
      </c>
      <c r="C111" s="18"/>
      <c r="D111" s="18"/>
      <c r="E111" s="2">
        <f t="shared" si="1"/>
        <v>0</v>
      </c>
      <c r="F111" s="65">
        <v>0</v>
      </c>
      <c r="G111" s="2">
        <f t="shared" si="2"/>
        <v>0</v>
      </c>
      <c r="H111" s="27">
        <f t="shared" si="3"/>
        <v>0</v>
      </c>
      <c r="I111" s="21">
        <v>0</v>
      </c>
    </row>
    <row r="112" spans="1:9" ht="12.75">
      <c r="A112" s="59"/>
      <c r="B112" s="3" t="s">
        <v>116</v>
      </c>
      <c r="C112" s="18"/>
      <c r="D112" s="18"/>
      <c r="E112" s="2">
        <f t="shared" si="1"/>
        <v>0</v>
      </c>
      <c r="F112" s="65">
        <v>0</v>
      </c>
      <c r="G112" s="2">
        <f t="shared" si="2"/>
        <v>0</v>
      </c>
      <c r="H112" s="27">
        <f t="shared" si="3"/>
        <v>0</v>
      </c>
      <c r="I112" s="21">
        <v>0</v>
      </c>
    </row>
    <row r="113" spans="1:9" ht="12.75">
      <c r="A113" s="59"/>
      <c r="B113" s="3" t="s">
        <v>116</v>
      </c>
      <c r="C113" s="18"/>
      <c r="D113" s="18"/>
      <c r="E113" s="2">
        <f t="shared" si="1"/>
        <v>0</v>
      </c>
      <c r="F113" s="65">
        <v>0</v>
      </c>
      <c r="G113" s="2">
        <f t="shared" si="2"/>
        <v>0</v>
      </c>
      <c r="H113" s="27">
        <f t="shared" si="3"/>
        <v>0</v>
      </c>
      <c r="I113" s="21">
        <v>0</v>
      </c>
    </row>
    <row r="114" spans="1:9" ht="12.75">
      <c r="A114" s="59"/>
      <c r="B114" s="3" t="s">
        <v>116</v>
      </c>
      <c r="C114" s="18"/>
      <c r="D114" s="18"/>
      <c r="E114" s="2">
        <f t="shared" si="1"/>
        <v>0</v>
      </c>
      <c r="F114" s="65">
        <v>0</v>
      </c>
      <c r="G114" s="2">
        <f t="shared" si="2"/>
        <v>0</v>
      </c>
      <c r="H114" s="27">
        <f t="shared" si="3"/>
        <v>0</v>
      </c>
      <c r="I114" s="21">
        <v>0</v>
      </c>
    </row>
    <row r="115" spans="1:9" ht="12.75">
      <c r="A115" s="59"/>
      <c r="B115" s="3" t="s">
        <v>116</v>
      </c>
      <c r="C115" s="18"/>
      <c r="D115" s="18"/>
      <c r="E115" s="2">
        <f t="shared" si="1"/>
        <v>0</v>
      </c>
      <c r="F115" s="65">
        <v>0</v>
      </c>
      <c r="G115" s="2">
        <f t="shared" si="2"/>
        <v>0</v>
      </c>
      <c r="H115" s="27">
        <f t="shared" si="3"/>
        <v>0</v>
      </c>
      <c r="I115" s="21">
        <v>0</v>
      </c>
    </row>
    <row r="116" spans="1:9" ht="12.75">
      <c r="A116" s="59"/>
      <c r="B116" s="3" t="s">
        <v>116</v>
      </c>
      <c r="C116" s="18"/>
      <c r="D116" s="18"/>
      <c r="E116" s="2">
        <f t="shared" si="1"/>
        <v>0</v>
      </c>
      <c r="F116" s="65">
        <v>0</v>
      </c>
      <c r="G116" s="2">
        <f t="shared" si="2"/>
        <v>0</v>
      </c>
      <c r="H116" s="27">
        <f t="shared" si="3"/>
        <v>0</v>
      </c>
      <c r="I116" s="21">
        <v>0</v>
      </c>
    </row>
    <row r="117" spans="1:9" ht="12.75">
      <c r="A117" s="59"/>
      <c r="B117" s="3" t="s">
        <v>116</v>
      </c>
      <c r="C117" s="18"/>
      <c r="D117" s="18"/>
      <c r="E117" s="17">
        <f t="shared" si="1"/>
        <v>0</v>
      </c>
      <c r="F117" s="66">
        <v>0</v>
      </c>
      <c r="G117" s="57">
        <f t="shared" si="2"/>
        <v>0</v>
      </c>
      <c r="H117" s="27">
        <f t="shared" si="3"/>
        <v>0</v>
      </c>
      <c r="I117" s="21">
        <v>0</v>
      </c>
    </row>
    <row r="118" spans="1:8" ht="12.75">
      <c r="A118" s="59"/>
      <c r="E118" s="17"/>
      <c r="G118" s="2">
        <f>SUM(G105:G117)</f>
        <v>0</v>
      </c>
      <c r="H118" s="22">
        <f>SUM(H105:H117)</f>
        <v>0</v>
      </c>
    </row>
    <row r="119" spans="1:6" ht="12.75">
      <c r="A119" s="59"/>
      <c r="E119" s="16"/>
      <c r="F119" s="16"/>
    </row>
    <row r="120" spans="1:7" ht="12.75">
      <c r="A120" s="59"/>
      <c r="F120" s="58" t="s">
        <v>200</v>
      </c>
      <c r="G120" s="58" t="s">
        <v>201</v>
      </c>
    </row>
    <row r="121" spans="1:7" ht="12.75">
      <c r="A121" s="63" t="s">
        <v>218</v>
      </c>
      <c r="B121" s="24" t="s">
        <v>160</v>
      </c>
      <c r="F121" s="30">
        <f>COUNTIF(G105:G117,"&gt;0")</f>
        <v>0</v>
      </c>
      <c r="G121" s="21">
        <v>0</v>
      </c>
    </row>
    <row r="122" spans="1:6" ht="12.75">
      <c r="A122" s="63"/>
      <c r="F122" s="16"/>
    </row>
    <row r="123" spans="1:7" ht="12.75">
      <c r="A123" s="63" t="s">
        <v>219</v>
      </c>
      <c r="B123" t="s">
        <v>119</v>
      </c>
      <c r="F123" s="17" t="e">
        <f>IF(G121=0,G118/F121,G118/G121)</f>
        <v>#DIV/0!</v>
      </c>
      <c r="G123" s="30" t="e">
        <f>IF(G121=0,H118/F121,H118/G121)</f>
        <v>#DIV/0!</v>
      </c>
    </row>
    <row r="124" ht="12.75">
      <c r="A124" s="63"/>
    </row>
    <row r="125" spans="1:5" ht="12.75">
      <c r="A125" s="63"/>
      <c r="D125" s="48" t="s">
        <v>182</v>
      </c>
      <c r="E125" s="48" t="s">
        <v>181</v>
      </c>
    </row>
    <row r="126" spans="1:6" ht="12.75">
      <c r="A126" s="63" t="s">
        <v>220</v>
      </c>
      <c r="B126" t="s">
        <v>180</v>
      </c>
      <c r="D126" s="37">
        <f>Rotations!AC61</f>
        <v>0</v>
      </c>
      <c r="E126" s="49">
        <f>Rotations!AD61</f>
        <v>0</v>
      </c>
      <c r="F126" s="2" t="e">
        <f>F123*E126</f>
        <v>#DIV/0!</v>
      </c>
    </row>
    <row r="127" ht="12.75">
      <c r="A127" s="63"/>
    </row>
    <row r="128" spans="1:7" ht="12.75">
      <c r="A128" s="63" t="s">
        <v>221</v>
      </c>
      <c r="B128" t="s">
        <v>151</v>
      </c>
      <c r="F128" s="30">
        <f>IF(F121*E126&gt;C92,C92,F121)</f>
        <v>0</v>
      </c>
      <c r="G128" s="28">
        <f>IF(OR(F128=F121,G101="N"),""," Limited to FTE Residents (max ratio of 1:1)")</f>
      </c>
    </row>
    <row r="129" ht="12.75">
      <c r="A129" s="63"/>
    </row>
    <row r="130" spans="1:6" ht="12.75">
      <c r="A130" s="63" t="s">
        <v>222</v>
      </c>
      <c r="B130" t="s">
        <v>156</v>
      </c>
      <c r="F130" s="2" t="e">
        <f>ROUND(F126*F128,0)</f>
        <v>#DIV/0!</v>
      </c>
    </row>
    <row r="131" ht="12.75">
      <c r="A131" s="63"/>
    </row>
    <row r="132" spans="1:7" ht="12.75">
      <c r="A132" s="63" t="s">
        <v>223</v>
      </c>
      <c r="B132" t="s">
        <v>161</v>
      </c>
      <c r="G132" s="21">
        <v>0</v>
      </c>
    </row>
    <row r="133" ht="12.75">
      <c r="A133" s="63"/>
    </row>
    <row r="134" spans="1:7" ht="12.75">
      <c r="A134" s="63" t="s">
        <v>224</v>
      </c>
      <c r="B134" t="s">
        <v>122</v>
      </c>
      <c r="G134" s="31">
        <f>IF(G132=0,0,IF(G123/G132&gt;7.5%,7.5%,ROUND(G123/G132,4)))</f>
        <v>0</v>
      </c>
    </row>
    <row r="135" ht="12.75">
      <c r="A135" s="63"/>
    </row>
    <row r="136" spans="1:7" ht="13.5" thickBot="1">
      <c r="A136" s="63" t="s">
        <v>225</v>
      </c>
      <c r="B136" t="s">
        <v>157</v>
      </c>
      <c r="F136" s="13" t="e">
        <f>IF(G101="N",0,ROUND(F130*G134,0))</f>
        <v>#DIV/0!</v>
      </c>
      <c r="G136" s="51" t="str">
        <f>IF(G101="Y",IF(F136&gt;0,""," COST?")," NO SALARIED MDs")</f>
        <v> NO SALARIED MDs</v>
      </c>
    </row>
    <row r="137" ht="13.5" thickTop="1">
      <c r="A137" s="59"/>
    </row>
    <row r="138" ht="12.75">
      <c r="A138" s="59"/>
    </row>
    <row r="139" ht="12.75">
      <c r="A139" s="59"/>
    </row>
    <row r="140" ht="12.75">
      <c r="A140" s="59"/>
    </row>
    <row r="141" ht="12.75">
      <c r="A141" s="59"/>
    </row>
    <row r="142" ht="12.75">
      <c r="A142" s="59"/>
    </row>
    <row r="143" ht="12.75">
      <c r="A143" s="59"/>
    </row>
    <row r="144" ht="12.75">
      <c r="A144" s="59"/>
    </row>
    <row r="145" ht="12.75">
      <c r="A145" s="61"/>
    </row>
    <row r="146" ht="12.75">
      <c r="A146" s="61"/>
    </row>
  </sheetData>
  <sheetProtection sheet="1" objects="1" scenarios="1"/>
  <mergeCells count="2">
    <mergeCell ref="A1:I1"/>
    <mergeCell ref="B31:H31"/>
  </mergeCells>
  <dataValidations count="2">
    <dataValidation type="list" allowBlank="1" showInputMessage="1" showErrorMessage="1" sqref="B106:B117">
      <formula1>Specialty</formula1>
    </dataValidation>
    <dataValidation type="list" showInputMessage="1" showErrorMessage="1" sqref="B105">
      <formula1>Specialty</formula1>
    </dataValidation>
  </dataValidations>
  <printOptions/>
  <pageMargins left="0.25" right="0.25" top="0.42" bottom="0.42" header="0.25" footer="0.14"/>
  <pageSetup fitToHeight="0" horizontalDpi="600" verticalDpi="600" orientation="portrait" scale="80" r:id="rId4"/>
  <headerFooter alignWithMargins="0">
    <oddFooter>&amp;L&amp;8Revision # 6
Revision Date 9/11/08&amp;CPage &amp;P of &amp;N</oddFooter>
  </headerFooter>
  <rowBreaks count="2" manualBreakCount="2">
    <brk id="37" max="255" man="1"/>
    <brk id="97"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D61"/>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B5" sqref="B5"/>
    </sheetView>
  </sheetViews>
  <sheetFormatPr defaultColWidth="9.140625" defaultRowHeight="12.75"/>
  <cols>
    <col min="1" max="1" width="9.8515625" style="38" customWidth="1"/>
    <col min="2" max="2" width="12.7109375" style="38" customWidth="1"/>
    <col min="3" max="30" width="8.7109375" style="38" customWidth="1"/>
    <col min="31" max="16384" width="9.140625" style="38" customWidth="1"/>
  </cols>
  <sheetData>
    <row r="1" ht="18">
      <c r="A1" s="46">
        <f>Calculations!C8</f>
        <v>0</v>
      </c>
    </row>
    <row r="2" ht="18">
      <c r="A2" s="46">
        <f>Calculations!C9</f>
        <v>0</v>
      </c>
    </row>
    <row r="4" spans="3:28" ht="12.75">
      <c r="C4" s="68" t="s">
        <v>165</v>
      </c>
      <c r="D4" s="68" t="s">
        <v>166</v>
      </c>
      <c r="E4" s="68" t="s">
        <v>167</v>
      </c>
      <c r="F4" s="68" t="s">
        <v>168</v>
      </c>
      <c r="G4" s="68" t="s">
        <v>169</v>
      </c>
      <c r="H4" s="68" t="s">
        <v>170</v>
      </c>
      <c r="I4" s="68" t="s">
        <v>171</v>
      </c>
      <c r="J4" s="68" t="s">
        <v>172</v>
      </c>
      <c r="K4" s="68" t="s">
        <v>173</v>
      </c>
      <c r="L4" s="68" t="s">
        <v>174</v>
      </c>
      <c r="M4" s="68" t="s">
        <v>175</v>
      </c>
      <c r="N4" s="68" t="s">
        <v>176</v>
      </c>
      <c r="O4" s="68" t="s">
        <v>177</v>
      </c>
      <c r="P4" s="68" t="s">
        <v>204</v>
      </c>
      <c r="Q4" s="68" t="s">
        <v>205</v>
      </c>
      <c r="R4" s="68" t="s">
        <v>206</v>
      </c>
      <c r="S4" s="68" t="s">
        <v>207</v>
      </c>
      <c r="T4" s="68" t="s">
        <v>208</v>
      </c>
      <c r="U4" s="68" t="s">
        <v>209</v>
      </c>
      <c r="V4" s="68" t="s">
        <v>210</v>
      </c>
      <c r="W4" s="68" t="s">
        <v>211</v>
      </c>
      <c r="X4" s="68" t="s">
        <v>212</v>
      </c>
      <c r="Y4" s="68" t="s">
        <v>213</v>
      </c>
      <c r="Z4" s="68" t="s">
        <v>214</v>
      </c>
      <c r="AA4" s="68" t="s">
        <v>215</v>
      </c>
      <c r="AB4" s="68" t="s">
        <v>216</v>
      </c>
    </row>
    <row r="5" spans="1:28" ht="12.75">
      <c r="A5" s="38" t="s">
        <v>191</v>
      </c>
      <c r="B5" s="74">
        <v>0</v>
      </c>
      <c r="C5" s="35">
        <v>0</v>
      </c>
      <c r="D5" s="35">
        <v>0</v>
      </c>
      <c r="E5" s="35">
        <v>0</v>
      </c>
      <c r="F5" s="35">
        <v>0</v>
      </c>
      <c r="G5" s="35">
        <v>0</v>
      </c>
      <c r="H5" s="35">
        <v>0</v>
      </c>
      <c r="I5" s="35">
        <v>0</v>
      </c>
      <c r="J5" s="35">
        <v>0</v>
      </c>
      <c r="K5" s="35">
        <v>0</v>
      </c>
      <c r="L5" s="35">
        <v>0</v>
      </c>
      <c r="M5" s="35">
        <v>0</v>
      </c>
      <c r="N5" s="35">
        <v>0</v>
      </c>
      <c r="O5" s="35">
        <v>0</v>
      </c>
      <c r="P5" s="35">
        <v>0</v>
      </c>
      <c r="Q5" s="35">
        <v>0</v>
      </c>
      <c r="R5" s="35">
        <v>0</v>
      </c>
      <c r="S5" s="35">
        <v>0</v>
      </c>
      <c r="T5" s="35">
        <v>0</v>
      </c>
      <c r="U5" s="35">
        <v>0</v>
      </c>
      <c r="V5" s="35">
        <v>0</v>
      </c>
      <c r="W5" s="35">
        <v>0</v>
      </c>
      <c r="X5" s="35">
        <v>0</v>
      </c>
      <c r="Y5" s="35">
        <v>0</v>
      </c>
      <c r="Z5" s="35">
        <v>0</v>
      </c>
      <c r="AA5" s="35">
        <v>0</v>
      </c>
      <c r="AB5" s="35">
        <v>0</v>
      </c>
    </row>
    <row r="6" spans="1:30" ht="12.75">
      <c r="A6" s="38" t="s">
        <v>192</v>
      </c>
      <c r="B6" s="74">
        <v>0</v>
      </c>
      <c r="C6" s="36">
        <v>0</v>
      </c>
      <c r="D6" s="36">
        <v>0</v>
      </c>
      <c r="E6" s="36">
        <v>0</v>
      </c>
      <c r="F6" s="36">
        <v>0</v>
      </c>
      <c r="G6" s="36">
        <v>0</v>
      </c>
      <c r="H6" s="36">
        <v>0</v>
      </c>
      <c r="I6" s="36">
        <v>0</v>
      </c>
      <c r="J6" s="36">
        <v>0</v>
      </c>
      <c r="K6" s="36">
        <v>0</v>
      </c>
      <c r="L6" s="36">
        <v>0</v>
      </c>
      <c r="M6" s="36">
        <v>0</v>
      </c>
      <c r="N6" s="36">
        <v>0</v>
      </c>
      <c r="O6" s="36">
        <v>0</v>
      </c>
      <c r="P6" s="36">
        <v>0</v>
      </c>
      <c r="Q6" s="36">
        <v>0</v>
      </c>
      <c r="R6" s="36">
        <v>0</v>
      </c>
      <c r="S6" s="36">
        <v>0</v>
      </c>
      <c r="T6" s="36">
        <v>0</v>
      </c>
      <c r="U6" s="36">
        <v>0</v>
      </c>
      <c r="V6" s="36">
        <v>0</v>
      </c>
      <c r="W6" s="36">
        <v>0</v>
      </c>
      <c r="X6" s="36">
        <v>0</v>
      </c>
      <c r="Y6" s="36">
        <v>0</v>
      </c>
      <c r="Z6" s="36">
        <v>0</v>
      </c>
      <c r="AA6" s="36">
        <v>0</v>
      </c>
      <c r="AB6" s="36">
        <v>0</v>
      </c>
      <c r="AC6" s="39" t="s">
        <v>178</v>
      </c>
      <c r="AD6" s="55"/>
    </row>
    <row r="7" spans="1:30" ht="12.75">
      <c r="A7" s="38" t="s">
        <v>179</v>
      </c>
      <c r="B7" s="54">
        <f>+B6-B5+1</f>
        <v>1</v>
      </c>
      <c r="C7" s="43">
        <f>IF(OR(C5=0,C6=0),0,C6-C5+1)</f>
        <v>0</v>
      </c>
      <c r="D7" s="43">
        <f>IF(OR(D5=0,D6=0),0,D6-D5+1)</f>
        <v>0</v>
      </c>
      <c r="E7" s="43">
        <f>IF(OR(E5=0,E6=0),0,E6-E5+1)</f>
        <v>0</v>
      </c>
      <c r="F7" s="43">
        <f aca="true" t="shared" si="0" ref="F7:O7">IF(OR(F5=0,F6=0),0,F6-F5+1)</f>
        <v>0</v>
      </c>
      <c r="G7" s="43">
        <f t="shared" si="0"/>
        <v>0</v>
      </c>
      <c r="H7" s="43">
        <f t="shared" si="0"/>
        <v>0</v>
      </c>
      <c r="I7" s="43">
        <f t="shared" si="0"/>
        <v>0</v>
      </c>
      <c r="J7" s="43">
        <f t="shared" si="0"/>
        <v>0</v>
      </c>
      <c r="K7" s="43">
        <f t="shared" si="0"/>
        <v>0</v>
      </c>
      <c r="L7" s="43">
        <f t="shared" si="0"/>
        <v>0</v>
      </c>
      <c r="M7" s="43">
        <f t="shared" si="0"/>
        <v>0</v>
      </c>
      <c r="N7" s="43">
        <f t="shared" si="0"/>
        <v>0</v>
      </c>
      <c r="O7" s="43">
        <f t="shared" si="0"/>
        <v>0</v>
      </c>
      <c r="P7" s="43">
        <f>IF(OR(P5=0,P6=0),0,P6-P5+1)</f>
        <v>0</v>
      </c>
      <c r="Q7" s="43">
        <f>IF(OR(Q5=0,Q6=0),0,Q6-Q5+1)</f>
        <v>0</v>
      </c>
      <c r="R7" s="43">
        <f>IF(OR(R5=0,R6=0),0,R6-R5+1)</f>
        <v>0</v>
      </c>
      <c r="S7" s="43">
        <f>IF(OR(S5=0,S6=0),0,S6-S5+1)</f>
        <v>0</v>
      </c>
      <c r="T7" s="43">
        <f>IF(OR(T5=0,T6=0),0,T6-T5+1)</f>
        <v>0</v>
      </c>
      <c r="U7" s="43">
        <f aca="true" t="shared" si="1" ref="U7:AB7">IF(OR(U5=0,U6=0),0,U6-U5+1)</f>
        <v>0</v>
      </c>
      <c r="V7" s="43">
        <f t="shared" si="1"/>
        <v>0</v>
      </c>
      <c r="W7" s="43">
        <f t="shared" si="1"/>
        <v>0</v>
      </c>
      <c r="X7" s="43">
        <f t="shared" si="1"/>
        <v>0</v>
      </c>
      <c r="Y7" s="43">
        <f t="shared" si="1"/>
        <v>0</v>
      </c>
      <c r="Z7" s="43">
        <f t="shared" si="1"/>
        <v>0</v>
      </c>
      <c r="AA7" s="43">
        <f t="shared" si="1"/>
        <v>0</v>
      </c>
      <c r="AB7" s="43">
        <f t="shared" si="1"/>
        <v>0</v>
      </c>
      <c r="AC7" s="45">
        <f>SUM(C7:AB7)</f>
        <v>0</v>
      </c>
      <c r="AD7" s="56" t="s">
        <v>153</v>
      </c>
    </row>
    <row r="8" spans="2:30" ht="12.75">
      <c r="B8" s="67" t="s">
        <v>123</v>
      </c>
      <c r="C8" s="41">
        <v>0</v>
      </c>
      <c r="D8" s="41">
        <v>0</v>
      </c>
      <c r="E8" s="41">
        <v>0</v>
      </c>
      <c r="F8" s="41">
        <v>0</v>
      </c>
      <c r="G8" s="41">
        <v>0</v>
      </c>
      <c r="H8" s="41">
        <v>0</v>
      </c>
      <c r="I8" s="41">
        <v>0</v>
      </c>
      <c r="J8" s="41">
        <v>0</v>
      </c>
      <c r="K8" s="41">
        <v>0</v>
      </c>
      <c r="L8" s="41">
        <v>0</v>
      </c>
      <c r="M8" s="41">
        <v>0</v>
      </c>
      <c r="N8" s="41">
        <v>0</v>
      </c>
      <c r="O8" s="41">
        <v>0</v>
      </c>
      <c r="P8" s="41">
        <v>0</v>
      </c>
      <c r="Q8" s="41">
        <v>0</v>
      </c>
      <c r="R8" s="41">
        <v>0</v>
      </c>
      <c r="S8" s="41">
        <v>0</v>
      </c>
      <c r="T8" s="41">
        <v>0</v>
      </c>
      <c r="U8" s="41">
        <v>0</v>
      </c>
      <c r="V8" s="41">
        <v>0</v>
      </c>
      <c r="W8" s="41">
        <v>0</v>
      </c>
      <c r="X8" s="41">
        <v>0</v>
      </c>
      <c r="Y8" s="41">
        <v>0</v>
      </c>
      <c r="Z8" s="41">
        <v>0</v>
      </c>
      <c r="AA8" s="41">
        <v>0</v>
      </c>
      <c r="AB8" s="41">
        <v>0</v>
      </c>
      <c r="AC8" s="62">
        <f>(C$7*C8)+(D$7*D8)+(E$7*E8)+(F$7*F8)+(G$7*G8)+(H$7*H8)+(I$7*I8)+(J$7*J8)+(K$7*K8)+(L$7*L8)+(M$7*M8)+(N$7*N8)+(O$7*O8)+(P$7*P8)+(Q$7*Q8)+(R$7*R8)+(S$7*S8)+(T$7*T8)+(U$7*U8)+(V$7*V8)+(W$7*W8)+(X$7*X8)+(Y$7*Y8)+(Z$7*Z8)+(AA$7*AA8)+(AB$7*AB8)</f>
        <v>0</v>
      </c>
      <c r="AD8" s="44">
        <f>ROUND(+AC8/$B$7,4)</f>
        <v>0</v>
      </c>
    </row>
    <row r="9" spans="2:30" ht="12.75">
      <c r="B9" s="67" t="s">
        <v>124</v>
      </c>
      <c r="C9" s="41">
        <v>0</v>
      </c>
      <c r="D9" s="41">
        <v>0</v>
      </c>
      <c r="E9" s="41">
        <v>0</v>
      </c>
      <c r="F9" s="41">
        <v>0</v>
      </c>
      <c r="G9" s="41">
        <v>0</v>
      </c>
      <c r="H9" s="41">
        <v>0</v>
      </c>
      <c r="I9" s="41">
        <v>0</v>
      </c>
      <c r="J9" s="41">
        <v>0</v>
      </c>
      <c r="K9" s="41">
        <v>0</v>
      </c>
      <c r="L9" s="41">
        <v>0</v>
      </c>
      <c r="M9" s="41">
        <v>0</v>
      </c>
      <c r="N9" s="41">
        <v>0</v>
      </c>
      <c r="O9" s="41">
        <v>0</v>
      </c>
      <c r="P9" s="41">
        <v>0</v>
      </c>
      <c r="Q9" s="41">
        <v>0</v>
      </c>
      <c r="R9" s="41">
        <v>0</v>
      </c>
      <c r="S9" s="41">
        <v>0</v>
      </c>
      <c r="T9" s="41">
        <v>0</v>
      </c>
      <c r="U9" s="41">
        <v>0</v>
      </c>
      <c r="V9" s="41">
        <v>0</v>
      </c>
      <c r="W9" s="41">
        <v>0</v>
      </c>
      <c r="X9" s="41">
        <v>0</v>
      </c>
      <c r="Y9" s="41">
        <v>0</v>
      </c>
      <c r="Z9" s="41">
        <v>0</v>
      </c>
      <c r="AA9" s="41">
        <v>0</v>
      </c>
      <c r="AB9" s="41">
        <v>0</v>
      </c>
      <c r="AC9" s="62">
        <f aca="true" t="shared" si="2" ref="AC9:AC57">(C$7*C9)+(D$7*D9)+(E$7*E9)+(F$7*F9)+(G$7*G9)+(H$7*H9)+(I$7*I9)+(J$7*J9)+(K$7*K9)+(L$7*L9)+(M$7*M9)+(N$7*N9)+(O$7*O9)+(P$7*P9)+(Q$7*Q9)+(R$7*R9)+(S$7*S9)+(T$7*T9)+(U$7*U9)+(V$7*V9)+(W$7*W9)+(X$7*X9)+(Y$7*Y9)+(Z$7*Z9)+(AA$7*AA9)+(AB$7*AB9)</f>
        <v>0</v>
      </c>
      <c r="AD9" s="44">
        <f aca="true" t="shared" si="3" ref="AD9:AD57">ROUND(+AC9/$B$7,4)</f>
        <v>0</v>
      </c>
    </row>
    <row r="10" spans="2:30" ht="12.75">
      <c r="B10" s="67" t="s">
        <v>125</v>
      </c>
      <c r="C10" s="41">
        <v>0</v>
      </c>
      <c r="D10" s="41">
        <v>0</v>
      </c>
      <c r="E10" s="41">
        <v>0</v>
      </c>
      <c r="F10" s="41">
        <v>0</v>
      </c>
      <c r="G10" s="41">
        <v>0</v>
      </c>
      <c r="H10" s="41">
        <v>0</v>
      </c>
      <c r="I10" s="41">
        <v>0</v>
      </c>
      <c r="J10" s="41">
        <v>0</v>
      </c>
      <c r="K10" s="41">
        <v>0</v>
      </c>
      <c r="L10" s="41">
        <v>0</v>
      </c>
      <c r="M10" s="41">
        <v>0</v>
      </c>
      <c r="N10" s="41">
        <v>0</v>
      </c>
      <c r="O10" s="41">
        <v>0</v>
      </c>
      <c r="P10" s="41">
        <v>0</v>
      </c>
      <c r="Q10" s="41">
        <v>0</v>
      </c>
      <c r="R10" s="41">
        <v>0</v>
      </c>
      <c r="S10" s="41">
        <v>0</v>
      </c>
      <c r="T10" s="41">
        <v>0</v>
      </c>
      <c r="U10" s="41">
        <v>0</v>
      </c>
      <c r="V10" s="41">
        <v>0</v>
      </c>
      <c r="W10" s="41">
        <v>0</v>
      </c>
      <c r="X10" s="41">
        <v>0</v>
      </c>
      <c r="Y10" s="41">
        <v>0</v>
      </c>
      <c r="Z10" s="41">
        <v>0</v>
      </c>
      <c r="AA10" s="41">
        <v>0</v>
      </c>
      <c r="AB10" s="41">
        <v>0</v>
      </c>
      <c r="AC10" s="62">
        <f t="shared" si="2"/>
        <v>0</v>
      </c>
      <c r="AD10" s="44">
        <f t="shared" si="3"/>
        <v>0</v>
      </c>
    </row>
    <row r="11" spans="2:30" ht="12.75">
      <c r="B11" s="67" t="s">
        <v>126</v>
      </c>
      <c r="C11" s="41">
        <v>0</v>
      </c>
      <c r="D11" s="41">
        <v>0</v>
      </c>
      <c r="E11" s="41">
        <v>0</v>
      </c>
      <c r="F11" s="41">
        <v>0</v>
      </c>
      <c r="G11" s="41">
        <v>0</v>
      </c>
      <c r="H11" s="41">
        <v>0</v>
      </c>
      <c r="I11" s="41">
        <v>0</v>
      </c>
      <c r="J11" s="41">
        <v>0</v>
      </c>
      <c r="K11" s="41">
        <v>0</v>
      </c>
      <c r="L11" s="41">
        <v>0</v>
      </c>
      <c r="M11" s="41">
        <v>0</v>
      </c>
      <c r="N11" s="41">
        <v>0</v>
      </c>
      <c r="O11" s="41">
        <v>0</v>
      </c>
      <c r="P11" s="41">
        <v>0</v>
      </c>
      <c r="Q11" s="41">
        <v>0</v>
      </c>
      <c r="R11" s="41">
        <v>0</v>
      </c>
      <c r="S11" s="41">
        <v>0</v>
      </c>
      <c r="T11" s="41">
        <v>0</v>
      </c>
      <c r="U11" s="41">
        <v>0</v>
      </c>
      <c r="V11" s="41">
        <v>0</v>
      </c>
      <c r="W11" s="41">
        <v>0</v>
      </c>
      <c r="X11" s="41">
        <v>0</v>
      </c>
      <c r="Y11" s="41">
        <v>0</v>
      </c>
      <c r="Z11" s="41">
        <v>0</v>
      </c>
      <c r="AA11" s="41">
        <v>0</v>
      </c>
      <c r="AB11" s="41">
        <v>0</v>
      </c>
      <c r="AC11" s="62">
        <f t="shared" si="2"/>
        <v>0</v>
      </c>
      <c r="AD11" s="44">
        <f t="shared" si="3"/>
        <v>0</v>
      </c>
    </row>
    <row r="12" spans="2:30" ht="12.75">
      <c r="B12" s="67" t="s">
        <v>127</v>
      </c>
      <c r="C12" s="41">
        <v>0</v>
      </c>
      <c r="D12" s="41">
        <v>0</v>
      </c>
      <c r="E12" s="41">
        <v>0</v>
      </c>
      <c r="F12" s="41">
        <v>0</v>
      </c>
      <c r="G12" s="41">
        <v>0</v>
      </c>
      <c r="H12" s="41">
        <v>0</v>
      </c>
      <c r="I12" s="41">
        <v>0</v>
      </c>
      <c r="J12" s="41">
        <v>0</v>
      </c>
      <c r="K12" s="41">
        <v>0</v>
      </c>
      <c r="L12" s="41">
        <v>0</v>
      </c>
      <c r="M12" s="41">
        <v>0</v>
      </c>
      <c r="N12" s="41">
        <v>0</v>
      </c>
      <c r="O12" s="41">
        <v>0</v>
      </c>
      <c r="P12" s="41">
        <v>0</v>
      </c>
      <c r="Q12" s="41">
        <v>0</v>
      </c>
      <c r="R12" s="41">
        <v>0</v>
      </c>
      <c r="S12" s="41">
        <v>0</v>
      </c>
      <c r="T12" s="41">
        <v>0</v>
      </c>
      <c r="U12" s="41">
        <v>0</v>
      </c>
      <c r="V12" s="41">
        <v>0</v>
      </c>
      <c r="W12" s="41">
        <v>0</v>
      </c>
      <c r="X12" s="41">
        <v>0</v>
      </c>
      <c r="Y12" s="41">
        <v>0</v>
      </c>
      <c r="Z12" s="41">
        <v>0</v>
      </c>
      <c r="AA12" s="41">
        <v>0</v>
      </c>
      <c r="AB12" s="41">
        <v>0</v>
      </c>
      <c r="AC12" s="62">
        <f t="shared" si="2"/>
        <v>0</v>
      </c>
      <c r="AD12" s="44">
        <f t="shared" si="3"/>
        <v>0</v>
      </c>
    </row>
    <row r="13" spans="2:30" ht="12.75">
      <c r="B13" s="67" t="s">
        <v>128</v>
      </c>
      <c r="C13" s="41">
        <v>0</v>
      </c>
      <c r="D13" s="41">
        <v>0</v>
      </c>
      <c r="E13" s="41">
        <v>0</v>
      </c>
      <c r="F13" s="41">
        <v>0</v>
      </c>
      <c r="G13" s="41">
        <v>0</v>
      </c>
      <c r="H13" s="41">
        <v>0</v>
      </c>
      <c r="I13" s="41">
        <v>0</v>
      </c>
      <c r="J13" s="41">
        <v>0</v>
      </c>
      <c r="K13" s="41">
        <v>0</v>
      </c>
      <c r="L13" s="41">
        <v>0</v>
      </c>
      <c r="M13" s="41">
        <v>0</v>
      </c>
      <c r="N13" s="41">
        <v>0</v>
      </c>
      <c r="O13" s="41">
        <v>0</v>
      </c>
      <c r="P13" s="41">
        <v>0</v>
      </c>
      <c r="Q13" s="41">
        <v>0</v>
      </c>
      <c r="R13" s="41">
        <v>0</v>
      </c>
      <c r="S13" s="41">
        <v>0</v>
      </c>
      <c r="T13" s="41">
        <v>0</v>
      </c>
      <c r="U13" s="41">
        <v>0</v>
      </c>
      <c r="V13" s="41">
        <v>0</v>
      </c>
      <c r="W13" s="41">
        <v>0</v>
      </c>
      <c r="X13" s="41">
        <v>0</v>
      </c>
      <c r="Y13" s="41">
        <v>0</v>
      </c>
      <c r="Z13" s="41">
        <v>0</v>
      </c>
      <c r="AA13" s="41">
        <v>0</v>
      </c>
      <c r="AB13" s="41">
        <v>0</v>
      </c>
      <c r="AC13" s="62">
        <f t="shared" si="2"/>
        <v>0</v>
      </c>
      <c r="AD13" s="44">
        <f t="shared" si="3"/>
        <v>0</v>
      </c>
    </row>
    <row r="14" spans="2:30" ht="12.75">
      <c r="B14" s="67" t="s">
        <v>129</v>
      </c>
      <c r="C14" s="41">
        <v>0</v>
      </c>
      <c r="D14" s="41">
        <v>0</v>
      </c>
      <c r="E14" s="41">
        <v>0</v>
      </c>
      <c r="F14" s="41">
        <v>0</v>
      </c>
      <c r="G14" s="41">
        <v>0</v>
      </c>
      <c r="H14" s="41">
        <v>0</v>
      </c>
      <c r="I14" s="41">
        <v>0</v>
      </c>
      <c r="J14" s="41">
        <v>0</v>
      </c>
      <c r="K14" s="41">
        <v>0</v>
      </c>
      <c r="L14" s="41">
        <v>0</v>
      </c>
      <c r="M14" s="41">
        <v>0</v>
      </c>
      <c r="N14" s="41">
        <v>0</v>
      </c>
      <c r="O14" s="41">
        <v>0</v>
      </c>
      <c r="P14" s="41">
        <v>0</v>
      </c>
      <c r="Q14" s="41">
        <v>0</v>
      </c>
      <c r="R14" s="41">
        <v>0</v>
      </c>
      <c r="S14" s="41">
        <v>0</v>
      </c>
      <c r="T14" s="41">
        <v>0</v>
      </c>
      <c r="U14" s="41">
        <v>0</v>
      </c>
      <c r="V14" s="41">
        <v>0</v>
      </c>
      <c r="W14" s="41">
        <v>0</v>
      </c>
      <c r="X14" s="41">
        <v>0</v>
      </c>
      <c r="Y14" s="41">
        <v>0</v>
      </c>
      <c r="Z14" s="41">
        <v>0</v>
      </c>
      <c r="AA14" s="41">
        <v>0</v>
      </c>
      <c r="AB14" s="41">
        <v>0</v>
      </c>
      <c r="AC14" s="62">
        <f t="shared" si="2"/>
        <v>0</v>
      </c>
      <c r="AD14" s="44">
        <f t="shared" si="3"/>
        <v>0</v>
      </c>
    </row>
    <row r="15" spans="2:30" ht="12.75">
      <c r="B15" s="67" t="s">
        <v>130</v>
      </c>
      <c r="C15" s="41">
        <v>0</v>
      </c>
      <c r="D15" s="41">
        <v>0</v>
      </c>
      <c r="E15" s="41">
        <v>0</v>
      </c>
      <c r="F15" s="41">
        <v>0</v>
      </c>
      <c r="G15" s="41">
        <v>0</v>
      </c>
      <c r="H15" s="41">
        <v>0</v>
      </c>
      <c r="I15" s="41">
        <v>0</v>
      </c>
      <c r="J15" s="41">
        <v>0</v>
      </c>
      <c r="K15" s="41">
        <v>0</v>
      </c>
      <c r="L15" s="41">
        <v>0</v>
      </c>
      <c r="M15" s="41">
        <v>0</v>
      </c>
      <c r="N15" s="41">
        <v>0</v>
      </c>
      <c r="O15" s="41">
        <v>0</v>
      </c>
      <c r="P15" s="41">
        <v>0</v>
      </c>
      <c r="Q15" s="41">
        <v>0</v>
      </c>
      <c r="R15" s="41">
        <v>0</v>
      </c>
      <c r="S15" s="41">
        <v>0</v>
      </c>
      <c r="T15" s="41">
        <v>0</v>
      </c>
      <c r="U15" s="41">
        <v>0</v>
      </c>
      <c r="V15" s="41">
        <v>0</v>
      </c>
      <c r="W15" s="41">
        <v>0</v>
      </c>
      <c r="X15" s="41">
        <v>0</v>
      </c>
      <c r="Y15" s="41">
        <v>0</v>
      </c>
      <c r="Z15" s="41">
        <v>0</v>
      </c>
      <c r="AA15" s="41">
        <v>0</v>
      </c>
      <c r="AB15" s="41">
        <v>0</v>
      </c>
      <c r="AC15" s="62">
        <f t="shared" si="2"/>
        <v>0</v>
      </c>
      <c r="AD15" s="44">
        <f t="shared" si="3"/>
        <v>0</v>
      </c>
    </row>
    <row r="16" spans="2:30" ht="12.75">
      <c r="B16" s="67" t="s">
        <v>131</v>
      </c>
      <c r="C16" s="41">
        <v>0</v>
      </c>
      <c r="D16" s="41">
        <v>0</v>
      </c>
      <c r="E16" s="41">
        <v>0</v>
      </c>
      <c r="F16" s="41">
        <v>0</v>
      </c>
      <c r="G16" s="41">
        <v>0</v>
      </c>
      <c r="H16" s="41">
        <v>0</v>
      </c>
      <c r="I16" s="41">
        <v>0</v>
      </c>
      <c r="J16" s="41">
        <v>0</v>
      </c>
      <c r="K16" s="41">
        <v>0</v>
      </c>
      <c r="L16" s="41">
        <v>0</v>
      </c>
      <c r="M16" s="41">
        <v>0</v>
      </c>
      <c r="N16" s="41">
        <v>0</v>
      </c>
      <c r="O16" s="41">
        <v>0</v>
      </c>
      <c r="P16" s="41">
        <v>0</v>
      </c>
      <c r="Q16" s="41">
        <v>0</v>
      </c>
      <c r="R16" s="41">
        <v>0</v>
      </c>
      <c r="S16" s="41">
        <v>0</v>
      </c>
      <c r="T16" s="41">
        <v>0</v>
      </c>
      <c r="U16" s="41">
        <v>0</v>
      </c>
      <c r="V16" s="41">
        <v>0</v>
      </c>
      <c r="W16" s="41">
        <v>0</v>
      </c>
      <c r="X16" s="41">
        <v>0</v>
      </c>
      <c r="Y16" s="41">
        <v>0</v>
      </c>
      <c r="Z16" s="41">
        <v>0</v>
      </c>
      <c r="AA16" s="41">
        <v>0</v>
      </c>
      <c r="AB16" s="41">
        <v>0</v>
      </c>
      <c r="AC16" s="62">
        <f t="shared" si="2"/>
        <v>0</v>
      </c>
      <c r="AD16" s="44">
        <f t="shared" si="3"/>
        <v>0</v>
      </c>
    </row>
    <row r="17" spans="2:30" ht="12.75">
      <c r="B17" s="67" t="s">
        <v>132</v>
      </c>
      <c r="C17" s="41">
        <v>0</v>
      </c>
      <c r="D17" s="41">
        <v>0</v>
      </c>
      <c r="E17" s="41">
        <v>0</v>
      </c>
      <c r="F17" s="41">
        <v>0</v>
      </c>
      <c r="G17" s="41">
        <v>0</v>
      </c>
      <c r="H17" s="41">
        <v>0</v>
      </c>
      <c r="I17" s="41">
        <v>0</v>
      </c>
      <c r="J17" s="41">
        <v>0</v>
      </c>
      <c r="K17" s="41">
        <v>0</v>
      </c>
      <c r="L17" s="41">
        <v>0</v>
      </c>
      <c r="M17" s="41">
        <v>0</v>
      </c>
      <c r="N17" s="41">
        <v>0</v>
      </c>
      <c r="O17" s="41">
        <v>0</v>
      </c>
      <c r="P17" s="41">
        <v>0</v>
      </c>
      <c r="Q17" s="41">
        <v>0</v>
      </c>
      <c r="R17" s="41">
        <v>0</v>
      </c>
      <c r="S17" s="41">
        <v>0</v>
      </c>
      <c r="T17" s="41">
        <v>0</v>
      </c>
      <c r="U17" s="41">
        <v>0</v>
      </c>
      <c r="V17" s="41">
        <v>0</v>
      </c>
      <c r="W17" s="41">
        <v>0</v>
      </c>
      <c r="X17" s="41">
        <v>0</v>
      </c>
      <c r="Y17" s="41">
        <v>0</v>
      </c>
      <c r="Z17" s="41">
        <v>0</v>
      </c>
      <c r="AA17" s="41">
        <v>0</v>
      </c>
      <c r="AB17" s="41">
        <v>0</v>
      </c>
      <c r="AC17" s="62">
        <f t="shared" si="2"/>
        <v>0</v>
      </c>
      <c r="AD17" s="44">
        <f t="shared" si="3"/>
        <v>0</v>
      </c>
    </row>
    <row r="18" spans="2:30" ht="12.75">
      <c r="B18" s="67" t="s">
        <v>133</v>
      </c>
      <c r="C18" s="41">
        <v>0</v>
      </c>
      <c r="D18" s="41">
        <v>0</v>
      </c>
      <c r="E18" s="41">
        <v>0</v>
      </c>
      <c r="F18" s="41">
        <v>0</v>
      </c>
      <c r="G18" s="41">
        <v>0</v>
      </c>
      <c r="H18" s="41">
        <v>0</v>
      </c>
      <c r="I18" s="41">
        <v>0</v>
      </c>
      <c r="J18" s="41">
        <v>0</v>
      </c>
      <c r="K18" s="41">
        <v>0</v>
      </c>
      <c r="L18" s="41">
        <v>0</v>
      </c>
      <c r="M18" s="41">
        <v>0</v>
      </c>
      <c r="N18" s="41">
        <v>0</v>
      </c>
      <c r="O18" s="41">
        <v>0</v>
      </c>
      <c r="P18" s="41">
        <v>0</v>
      </c>
      <c r="Q18" s="41">
        <v>0</v>
      </c>
      <c r="R18" s="41">
        <v>0</v>
      </c>
      <c r="S18" s="41">
        <v>0</v>
      </c>
      <c r="T18" s="41">
        <v>0</v>
      </c>
      <c r="U18" s="41">
        <v>0</v>
      </c>
      <c r="V18" s="41">
        <v>0</v>
      </c>
      <c r="W18" s="41">
        <v>0</v>
      </c>
      <c r="X18" s="41">
        <v>0</v>
      </c>
      <c r="Y18" s="41">
        <v>0</v>
      </c>
      <c r="Z18" s="41">
        <v>0</v>
      </c>
      <c r="AA18" s="41">
        <v>0</v>
      </c>
      <c r="AB18" s="41">
        <v>0</v>
      </c>
      <c r="AC18" s="62">
        <f t="shared" si="2"/>
        <v>0</v>
      </c>
      <c r="AD18" s="44">
        <f t="shared" si="3"/>
        <v>0</v>
      </c>
    </row>
    <row r="19" spans="2:30" ht="12.75">
      <c r="B19" s="67" t="s">
        <v>134</v>
      </c>
      <c r="C19" s="41">
        <v>0</v>
      </c>
      <c r="D19" s="41">
        <v>0</v>
      </c>
      <c r="E19" s="41">
        <v>0</v>
      </c>
      <c r="F19" s="41">
        <v>0</v>
      </c>
      <c r="G19" s="41">
        <v>0</v>
      </c>
      <c r="H19" s="41">
        <v>0</v>
      </c>
      <c r="I19" s="41">
        <v>0</v>
      </c>
      <c r="J19" s="41">
        <v>0</v>
      </c>
      <c r="K19" s="41">
        <v>0</v>
      </c>
      <c r="L19" s="41">
        <v>0</v>
      </c>
      <c r="M19" s="41">
        <v>0</v>
      </c>
      <c r="N19" s="41">
        <v>0</v>
      </c>
      <c r="O19" s="41">
        <v>0</v>
      </c>
      <c r="P19" s="41">
        <v>0</v>
      </c>
      <c r="Q19" s="41">
        <v>0</v>
      </c>
      <c r="R19" s="41">
        <v>0</v>
      </c>
      <c r="S19" s="41">
        <v>0</v>
      </c>
      <c r="T19" s="41">
        <v>0</v>
      </c>
      <c r="U19" s="41">
        <v>0</v>
      </c>
      <c r="V19" s="41">
        <v>0</v>
      </c>
      <c r="W19" s="41">
        <v>0</v>
      </c>
      <c r="X19" s="41">
        <v>0</v>
      </c>
      <c r="Y19" s="41">
        <v>0</v>
      </c>
      <c r="Z19" s="41">
        <v>0</v>
      </c>
      <c r="AA19" s="41">
        <v>0</v>
      </c>
      <c r="AB19" s="41">
        <v>0</v>
      </c>
      <c r="AC19" s="62">
        <f t="shared" si="2"/>
        <v>0</v>
      </c>
      <c r="AD19" s="44">
        <f t="shared" si="3"/>
        <v>0</v>
      </c>
    </row>
    <row r="20" spans="2:30" ht="12.75">
      <c r="B20" s="67" t="s">
        <v>135</v>
      </c>
      <c r="C20" s="41">
        <v>0</v>
      </c>
      <c r="D20" s="41">
        <v>0</v>
      </c>
      <c r="E20" s="41">
        <v>0</v>
      </c>
      <c r="F20" s="41">
        <v>0</v>
      </c>
      <c r="G20" s="41">
        <v>0</v>
      </c>
      <c r="H20" s="41">
        <v>0</v>
      </c>
      <c r="I20" s="41">
        <v>0</v>
      </c>
      <c r="J20" s="41">
        <v>0</v>
      </c>
      <c r="K20" s="41">
        <v>0</v>
      </c>
      <c r="L20" s="41">
        <v>0</v>
      </c>
      <c r="M20" s="41">
        <v>0</v>
      </c>
      <c r="N20" s="41">
        <v>0</v>
      </c>
      <c r="O20" s="41">
        <v>0</v>
      </c>
      <c r="P20" s="41">
        <v>0</v>
      </c>
      <c r="Q20" s="41">
        <v>0</v>
      </c>
      <c r="R20" s="41">
        <v>0</v>
      </c>
      <c r="S20" s="41">
        <v>0</v>
      </c>
      <c r="T20" s="41">
        <v>0</v>
      </c>
      <c r="U20" s="41">
        <v>0</v>
      </c>
      <c r="V20" s="41">
        <v>0</v>
      </c>
      <c r="W20" s="41">
        <v>0</v>
      </c>
      <c r="X20" s="41">
        <v>0</v>
      </c>
      <c r="Y20" s="41">
        <v>0</v>
      </c>
      <c r="Z20" s="41">
        <v>0</v>
      </c>
      <c r="AA20" s="41">
        <v>0</v>
      </c>
      <c r="AB20" s="41">
        <v>0</v>
      </c>
      <c r="AC20" s="62">
        <f t="shared" si="2"/>
        <v>0</v>
      </c>
      <c r="AD20" s="44">
        <f t="shared" si="3"/>
        <v>0</v>
      </c>
    </row>
    <row r="21" spans="2:30" ht="12.75">
      <c r="B21" s="67" t="s">
        <v>136</v>
      </c>
      <c r="C21" s="41">
        <v>0</v>
      </c>
      <c r="D21" s="41">
        <v>0</v>
      </c>
      <c r="E21" s="41">
        <v>0</v>
      </c>
      <c r="F21" s="41">
        <v>0</v>
      </c>
      <c r="G21" s="41">
        <v>0</v>
      </c>
      <c r="H21" s="41">
        <v>0</v>
      </c>
      <c r="I21" s="41">
        <v>0</v>
      </c>
      <c r="J21" s="41">
        <v>0</v>
      </c>
      <c r="K21" s="41">
        <v>0</v>
      </c>
      <c r="L21" s="41">
        <v>0</v>
      </c>
      <c r="M21" s="41">
        <v>0</v>
      </c>
      <c r="N21" s="41">
        <v>0</v>
      </c>
      <c r="O21" s="41">
        <v>0</v>
      </c>
      <c r="P21" s="41">
        <v>0</v>
      </c>
      <c r="Q21" s="41">
        <v>0</v>
      </c>
      <c r="R21" s="41">
        <v>0</v>
      </c>
      <c r="S21" s="41">
        <v>0</v>
      </c>
      <c r="T21" s="41">
        <v>0</v>
      </c>
      <c r="U21" s="41">
        <v>0</v>
      </c>
      <c r="V21" s="41">
        <v>0</v>
      </c>
      <c r="W21" s="41">
        <v>0</v>
      </c>
      <c r="X21" s="41">
        <v>0</v>
      </c>
      <c r="Y21" s="41">
        <v>0</v>
      </c>
      <c r="Z21" s="41">
        <v>0</v>
      </c>
      <c r="AA21" s="41">
        <v>0</v>
      </c>
      <c r="AB21" s="41">
        <v>0</v>
      </c>
      <c r="AC21" s="62">
        <f t="shared" si="2"/>
        <v>0</v>
      </c>
      <c r="AD21" s="44">
        <f t="shared" si="3"/>
        <v>0</v>
      </c>
    </row>
    <row r="22" spans="2:30" ht="12.75">
      <c r="B22" s="67" t="s">
        <v>137</v>
      </c>
      <c r="C22" s="41">
        <v>0</v>
      </c>
      <c r="D22" s="41">
        <v>0</v>
      </c>
      <c r="E22" s="41">
        <v>0</v>
      </c>
      <c r="F22" s="41">
        <v>0</v>
      </c>
      <c r="G22" s="41">
        <v>0</v>
      </c>
      <c r="H22" s="41">
        <v>0</v>
      </c>
      <c r="I22" s="41">
        <v>0</v>
      </c>
      <c r="J22" s="41">
        <v>0</v>
      </c>
      <c r="K22" s="41">
        <v>0</v>
      </c>
      <c r="L22" s="41">
        <v>0</v>
      </c>
      <c r="M22" s="41">
        <v>0</v>
      </c>
      <c r="N22" s="41">
        <v>0</v>
      </c>
      <c r="O22" s="41">
        <v>0</v>
      </c>
      <c r="P22" s="41">
        <v>0</v>
      </c>
      <c r="Q22" s="41">
        <v>0</v>
      </c>
      <c r="R22" s="41">
        <v>0</v>
      </c>
      <c r="S22" s="41">
        <v>0</v>
      </c>
      <c r="T22" s="41">
        <v>0</v>
      </c>
      <c r="U22" s="41">
        <v>0</v>
      </c>
      <c r="V22" s="41">
        <v>0</v>
      </c>
      <c r="W22" s="41">
        <v>0</v>
      </c>
      <c r="X22" s="41">
        <v>0</v>
      </c>
      <c r="Y22" s="41">
        <v>0</v>
      </c>
      <c r="Z22" s="41">
        <v>0</v>
      </c>
      <c r="AA22" s="41">
        <v>0</v>
      </c>
      <c r="AB22" s="41">
        <v>0</v>
      </c>
      <c r="AC22" s="62">
        <f t="shared" si="2"/>
        <v>0</v>
      </c>
      <c r="AD22" s="44">
        <f t="shared" si="3"/>
        <v>0</v>
      </c>
    </row>
    <row r="23" spans="2:30" ht="12.75">
      <c r="B23" s="67" t="s">
        <v>138</v>
      </c>
      <c r="C23" s="41">
        <v>0</v>
      </c>
      <c r="D23" s="41">
        <v>0</v>
      </c>
      <c r="E23" s="41">
        <v>0</v>
      </c>
      <c r="F23" s="41">
        <v>0</v>
      </c>
      <c r="G23" s="41">
        <v>0</v>
      </c>
      <c r="H23" s="41">
        <v>0</v>
      </c>
      <c r="I23" s="41">
        <v>0</v>
      </c>
      <c r="J23" s="41">
        <v>0</v>
      </c>
      <c r="K23" s="41">
        <v>0</v>
      </c>
      <c r="L23" s="41">
        <v>0</v>
      </c>
      <c r="M23" s="41">
        <v>0</v>
      </c>
      <c r="N23" s="41">
        <v>0</v>
      </c>
      <c r="O23" s="41">
        <v>0</v>
      </c>
      <c r="P23" s="41">
        <v>0</v>
      </c>
      <c r="Q23" s="41">
        <v>0</v>
      </c>
      <c r="R23" s="41">
        <v>0</v>
      </c>
      <c r="S23" s="41">
        <v>0</v>
      </c>
      <c r="T23" s="41">
        <v>0</v>
      </c>
      <c r="U23" s="41">
        <v>0</v>
      </c>
      <c r="V23" s="41">
        <v>0</v>
      </c>
      <c r="W23" s="41">
        <v>0</v>
      </c>
      <c r="X23" s="41">
        <v>0</v>
      </c>
      <c r="Y23" s="41">
        <v>0</v>
      </c>
      <c r="Z23" s="41">
        <v>0</v>
      </c>
      <c r="AA23" s="41">
        <v>0</v>
      </c>
      <c r="AB23" s="41">
        <v>0</v>
      </c>
      <c r="AC23" s="62">
        <f t="shared" si="2"/>
        <v>0</v>
      </c>
      <c r="AD23" s="44">
        <f t="shared" si="3"/>
        <v>0</v>
      </c>
    </row>
    <row r="24" spans="2:30" ht="12.75">
      <c r="B24" s="67" t="s">
        <v>139</v>
      </c>
      <c r="C24" s="41">
        <v>0</v>
      </c>
      <c r="D24" s="41">
        <v>0</v>
      </c>
      <c r="E24" s="41">
        <v>0</v>
      </c>
      <c r="F24" s="41">
        <v>0</v>
      </c>
      <c r="G24" s="41">
        <v>0</v>
      </c>
      <c r="H24" s="41">
        <v>0</v>
      </c>
      <c r="I24" s="41">
        <v>0</v>
      </c>
      <c r="J24" s="41">
        <v>0</v>
      </c>
      <c r="K24" s="41">
        <v>0</v>
      </c>
      <c r="L24" s="41">
        <v>0</v>
      </c>
      <c r="M24" s="41">
        <v>0</v>
      </c>
      <c r="N24" s="41">
        <v>0</v>
      </c>
      <c r="O24" s="41">
        <v>0</v>
      </c>
      <c r="P24" s="41">
        <v>0</v>
      </c>
      <c r="Q24" s="41">
        <v>0</v>
      </c>
      <c r="R24" s="41">
        <v>0</v>
      </c>
      <c r="S24" s="41">
        <v>0</v>
      </c>
      <c r="T24" s="41">
        <v>0</v>
      </c>
      <c r="U24" s="41">
        <v>0</v>
      </c>
      <c r="V24" s="41">
        <v>0</v>
      </c>
      <c r="W24" s="41">
        <v>0</v>
      </c>
      <c r="X24" s="41">
        <v>0</v>
      </c>
      <c r="Y24" s="41">
        <v>0</v>
      </c>
      <c r="Z24" s="41">
        <v>0</v>
      </c>
      <c r="AA24" s="41">
        <v>0</v>
      </c>
      <c r="AB24" s="41">
        <v>0</v>
      </c>
      <c r="AC24" s="62">
        <f t="shared" si="2"/>
        <v>0</v>
      </c>
      <c r="AD24" s="44">
        <f t="shared" si="3"/>
        <v>0</v>
      </c>
    </row>
    <row r="25" spans="2:30" ht="12.75">
      <c r="B25" s="67" t="s">
        <v>140</v>
      </c>
      <c r="C25" s="41">
        <v>0</v>
      </c>
      <c r="D25" s="41">
        <v>0</v>
      </c>
      <c r="E25" s="41">
        <v>0</v>
      </c>
      <c r="F25" s="41">
        <v>0</v>
      </c>
      <c r="G25" s="41">
        <v>0</v>
      </c>
      <c r="H25" s="41">
        <v>0</v>
      </c>
      <c r="I25" s="41">
        <v>0</v>
      </c>
      <c r="J25" s="41">
        <v>0</v>
      </c>
      <c r="K25" s="41">
        <v>0</v>
      </c>
      <c r="L25" s="41">
        <v>0</v>
      </c>
      <c r="M25" s="41">
        <v>0</v>
      </c>
      <c r="N25" s="41">
        <v>0</v>
      </c>
      <c r="O25" s="41">
        <v>0</v>
      </c>
      <c r="P25" s="41">
        <v>0</v>
      </c>
      <c r="Q25" s="41">
        <v>0</v>
      </c>
      <c r="R25" s="41">
        <v>0</v>
      </c>
      <c r="S25" s="41">
        <v>0</v>
      </c>
      <c r="T25" s="41">
        <v>0</v>
      </c>
      <c r="U25" s="41">
        <v>0</v>
      </c>
      <c r="V25" s="41">
        <v>0</v>
      </c>
      <c r="W25" s="41">
        <v>0</v>
      </c>
      <c r="X25" s="41">
        <v>0</v>
      </c>
      <c r="Y25" s="41">
        <v>0</v>
      </c>
      <c r="Z25" s="41">
        <v>0</v>
      </c>
      <c r="AA25" s="41">
        <v>0</v>
      </c>
      <c r="AB25" s="41">
        <v>0</v>
      </c>
      <c r="AC25" s="62">
        <f t="shared" si="2"/>
        <v>0</v>
      </c>
      <c r="AD25" s="44">
        <f t="shared" si="3"/>
        <v>0</v>
      </c>
    </row>
    <row r="26" spans="2:30" ht="12.75">
      <c r="B26" s="67" t="s">
        <v>141</v>
      </c>
      <c r="C26" s="41">
        <v>0</v>
      </c>
      <c r="D26" s="41">
        <v>0</v>
      </c>
      <c r="E26" s="41">
        <v>0</v>
      </c>
      <c r="F26" s="41">
        <v>0</v>
      </c>
      <c r="G26" s="41">
        <v>0</v>
      </c>
      <c r="H26" s="41">
        <v>0</v>
      </c>
      <c r="I26" s="41">
        <v>0</v>
      </c>
      <c r="J26" s="41">
        <v>0</v>
      </c>
      <c r="K26" s="41">
        <v>0</v>
      </c>
      <c r="L26" s="41">
        <v>0</v>
      </c>
      <c r="M26" s="41">
        <v>0</v>
      </c>
      <c r="N26" s="41">
        <v>0</v>
      </c>
      <c r="O26" s="41">
        <v>0</v>
      </c>
      <c r="P26" s="41">
        <v>0</v>
      </c>
      <c r="Q26" s="41">
        <v>0</v>
      </c>
      <c r="R26" s="41">
        <v>0</v>
      </c>
      <c r="S26" s="41">
        <v>0</v>
      </c>
      <c r="T26" s="41">
        <v>0</v>
      </c>
      <c r="U26" s="41">
        <v>0</v>
      </c>
      <c r="V26" s="41">
        <v>0</v>
      </c>
      <c r="W26" s="41">
        <v>0</v>
      </c>
      <c r="X26" s="41">
        <v>0</v>
      </c>
      <c r="Y26" s="41">
        <v>0</v>
      </c>
      <c r="Z26" s="41">
        <v>0</v>
      </c>
      <c r="AA26" s="41">
        <v>0</v>
      </c>
      <c r="AB26" s="41">
        <v>0</v>
      </c>
      <c r="AC26" s="62">
        <f t="shared" si="2"/>
        <v>0</v>
      </c>
      <c r="AD26" s="44">
        <f t="shared" si="3"/>
        <v>0</v>
      </c>
    </row>
    <row r="27" spans="2:30" ht="12.75">
      <c r="B27" s="67" t="s">
        <v>142</v>
      </c>
      <c r="C27" s="41">
        <v>0</v>
      </c>
      <c r="D27" s="41">
        <v>0</v>
      </c>
      <c r="E27" s="41">
        <v>0</v>
      </c>
      <c r="F27" s="41">
        <v>0</v>
      </c>
      <c r="G27" s="41">
        <v>0</v>
      </c>
      <c r="H27" s="41">
        <v>0</v>
      </c>
      <c r="I27" s="41">
        <v>0</v>
      </c>
      <c r="J27" s="41">
        <v>0</v>
      </c>
      <c r="K27" s="41">
        <v>0</v>
      </c>
      <c r="L27" s="41">
        <v>0</v>
      </c>
      <c r="M27" s="41">
        <v>0</v>
      </c>
      <c r="N27" s="41">
        <v>0</v>
      </c>
      <c r="O27" s="41">
        <v>0</v>
      </c>
      <c r="P27" s="41">
        <v>0</v>
      </c>
      <c r="Q27" s="41">
        <v>0</v>
      </c>
      <c r="R27" s="41">
        <v>0</v>
      </c>
      <c r="S27" s="41">
        <v>0</v>
      </c>
      <c r="T27" s="41">
        <v>0</v>
      </c>
      <c r="U27" s="41">
        <v>0</v>
      </c>
      <c r="V27" s="41">
        <v>0</v>
      </c>
      <c r="W27" s="41">
        <v>0</v>
      </c>
      <c r="X27" s="41">
        <v>0</v>
      </c>
      <c r="Y27" s="41">
        <v>0</v>
      </c>
      <c r="Z27" s="41">
        <v>0</v>
      </c>
      <c r="AA27" s="41">
        <v>0</v>
      </c>
      <c r="AB27" s="41">
        <v>0</v>
      </c>
      <c r="AC27" s="62">
        <f t="shared" si="2"/>
        <v>0</v>
      </c>
      <c r="AD27" s="44">
        <f t="shared" si="3"/>
        <v>0</v>
      </c>
    </row>
    <row r="28" spans="2:30" ht="12.75">
      <c r="B28" s="67" t="s">
        <v>143</v>
      </c>
      <c r="C28" s="41">
        <v>0</v>
      </c>
      <c r="D28" s="41">
        <v>0</v>
      </c>
      <c r="E28" s="41">
        <v>0</v>
      </c>
      <c r="F28" s="41">
        <v>0</v>
      </c>
      <c r="G28" s="41">
        <v>0</v>
      </c>
      <c r="H28" s="41">
        <v>0</v>
      </c>
      <c r="I28" s="41">
        <v>0</v>
      </c>
      <c r="J28" s="41">
        <v>0</v>
      </c>
      <c r="K28" s="41">
        <v>0</v>
      </c>
      <c r="L28" s="41">
        <v>0</v>
      </c>
      <c r="M28" s="41">
        <v>0</v>
      </c>
      <c r="N28" s="41">
        <v>0</v>
      </c>
      <c r="O28" s="41">
        <v>0</v>
      </c>
      <c r="P28" s="41">
        <v>0</v>
      </c>
      <c r="Q28" s="41">
        <v>0</v>
      </c>
      <c r="R28" s="41">
        <v>0</v>
      </c>
      <c r="S28" s="41">
        <v>0</v>
      </c>
      <c r="T28" s="41">
        <v>0</v>
      </c>
      <c r="U28" s="41">
        <v>0</v>
      </c>
      <c r="V28" s="41">
        <v>0</v>
      </c>
      <c r="W28" s="41">
        <v>0</v>
      </c>
      <c r="X28" s="41">
        <v>0</v>
      </c>
      <c r="Y28" s="41">
        <v>0</v>
      </c>
      <c r="Z28" s="41">
        <v>0</v>
      </c>
      <c r="AA28" s="41">
        <v>0</v>
      </c>
      <c r="AB28" s="41">
        <v>0</v>
      </c>
      <c r="AC28" s="62">
        <f t="shared" si="2"/>
        <v>0</v>
      </c>
      <c r="AD28" s="44">
        <f t="shared" si="3"/>
        <v>0</v>
      </c>
    </row>
    <row r="29" spans="2:30" ht="12.75">
      <c r="B29" s="67" t="s">
        <v>144</v>
      </c>
      <c r="C29" s="41">
        <v>0</v>
      </c>
      <c r="D29" s="41">
        <v>0</v>
      </c>
      <c r="E29" s="41">
        <v>0</v>
      </c>
      <c r="F29" s="41">
        <v>0</v>
      </c>
      <c r="G29" s="41">
        <v>0</v>
      </c>
      <c r="H29" s="41">
        <v>0</v>
      </c>
      <c r="I29" s="41">
        <v>0</v>
      </c>
      <c r="J29" s="41">
        <v>0</v>
      </c>
      <c r="K29" s="41">
        <v>0</v>
      </c>
      <c r="L29" s="41">
        <v>0</v>
      </c>
      <c r="M29" s="41">
        <v>0</v>
      </c>
      <c r="N29" s="41">
        <v>0</v>
      </c>
      <c r="O29" s="41">
        <v>0</v>
      </c>
      <c r="P29" s="41">
        <v>0</v>
      </c>
      <c r="Q29" s="41">
        <v>0</v>
      </c>
      <c r="R29" s="41">
        <v>0</v>
      </c>
      <c r="S29" s="41">
        <v>0</v>
      </c>
      <c r="T29" s="41">
        <v>0</v>
      </c>
      <c r="U29" s="41">
        <v>0</v>
      </c>
      <c r="V29" s="41">
        <v>0</v>
      </c>
      <c r="W29" s="41">
        <v>0</v>
      </c>
      <c r="X29" s="41">
        <v>0</v>
      </c>
      <c r="Y29" s="41">
        <v>0</v>
      </c>
      <c r="Z29" s="41">
        <v>0</v>
      </c>
      <c r="AA29" s="41">
        <v>0</v>
      </c>
      <c r="AB29" s="41">
        <v>0</v>
      </c>
      <c r="AC29" s="62">
        <f t="shared" si="2"/>
        <v>0</v>
      </c>
      <c r="AD29" s="44">
        <f t="shared" si="3"/>
        <v>0</v>
      </c>
    </row>
    <row r="30" spans="2:30" ht="12.75">
      <c r="B30" s="67" t="s">
        <v>145</v>
      </c>
      <c r="C30" s="41">
        <v>0</v>
      </c>
      <c r="D30" s="41">
        <v>0</v>
      </c>
      <c r="E30" s="41">
        <v>0</v>
      </c>
      <c r="F30" s="41">
        <v>0</v>
      </c>
      <c r="G30" s="41">
        <v>0</v>
      </c>
      <c r="H30" s="41">
        <v>0</v>
      </c>
      <c r="I30" s="41">
        <v>0</v>
      </c>
      <c r="J30" s="41">
        <v>0</v>
      </c>
      <c r="K30" s="41">
        <v>0</v>
      </c>
      <c r="L30" s="41">
        <v>0</v>
      </c>
      <c r="M30" s="41">
        <v>0</v>
      </c>
      <c r="N30" s="41">
        <v>0</v>
      </c>
      <c r="O30" s="41">
        <v>0</v>
      </c>
      <c r="P30" s="41">
        <v>0</v>
      </c>
      <c r="Q30" s="41">
        <v>0</v>
      </c>
      <c r="R30" s="41">
        <v>0</v>
      </c>
      <c r="S30" s="41">
        <v>0</v>
      </c>
      <c r="T30" s="41">
        <v>0</v>
      </c>
      <c r="U30" s="41">
        <v>0</v>
      </c>
      <c r="V30" s="41">
        <v>0</v>
      </c>
      <c r="W30" s="41">
        <v>0</v>
      </c>
      <c r="X30" s="41">
        <v>0</v>
      </c>
      <c r="Y30" s="41">
        <v>0</v>
      </c>
      <c r="Z30" s="41">
        <v>0</v>
      </c>
      <c r="AA30" s="41">
        <v>0</v>
      </c>
      <c r="AB30" s="41">
        <v>0</v>
      </c>
      <c r="AC30" s="62">
        <f t="shared" si="2"/>
        <v>0</v>
      </c>
      <c r="AD30" s="44">
        <f t="shared" si="3"/>
        <v>0</v>
      </c>
    </row>
    <row r="31" spans="2:30" ht="12.75">
      <c r="B31" s="67" t="s">
        <v>146</v>
      </c>
      <c r="C31" s="41">
        <v>0</v>
      </c>
      <c r="D31" s="41">
        <v>0</v>
      </c>
      <c r="E31" s="41">
        <v>0</v>
      </c>
      <c r="F31" s="41">
        <v>0</v>
      </c>
      <c r="G31" s="41">
        <v>0</v>
      </c>
      <c r="H31" s="41">
        <v>0</v>
      </c>
      <c r="I31" s="41">
        <v>0</v>
      </c>
      <c r="J31" s="41">
        <v>0</v>
      </c>
      <c r="K31" s="41">
        <v>0</v>
      </c>
      <c r="L31" s="41">
        <v>0</v>
      </c>
      <c r="M31" s="41">
        <v>0</v>
      </c>
      <c r="N31" s="41">
        <v>0</v>
      </c>
      <c r="O31" s="41">
        <v>0</v>
      </c>
      <c r="P31" s="41">
        <v>0</v>
      </c>
      <c r="Q31" s="41">
        <v>0</v>
      </c>
      <c r="R31" s="41">
        <v>0</v>
      </c>
      <c r="S31" s="41">
        <v>0</v>
      </c>
      <c r="T31" s="41">
        <v>0</v>
      </c>
      <c r="U31" s="41">
        <v>0</v>
      </c>
      <c r="V31" s="41">
        <v>0</v>
      </c>
      <c r="W31" s="41">
        <v>0</v>
      </c>
      <c r="X31" s="41">
        <v>0</v>
      </c>
      <c r="Y31" s="41">
        <v>0</v>
      </c>
      <c r="Z31" s="41">
        <v>0</v>
      </c>
      <c r="AA31" s="41">
        <v>0</v>
      </c>
      <c r="AB31" s="41">
        <v>0</v>
      </c>
      <c r="AC31" s="62">
        <f t="shared" si="2"/>
        <v>0</v>
      </c>
      <c r="AD31" s="44">
        <f t="shared" si="3"/>
        <v>0</v>
      </c>
    </row>
    <row r="32" spans="2:30" ht="12.75">
      <c r="B32" s="67" t="s">
        <v>147</v>
      </c>
      <c r="C32" s="41">
        <v>0</v>
      </c>
      <c r="D32" s="41">
        <v>0</v>
      </c>
      <c r="E32" s="41">
        <v>0</v>
      </c>
      <c r="F32" s="41">
        <v>0</v>
      </c>
      <c r="G32" s="41">
        <v>0</v>
      </c>
      <c r="H32" s="41">
        <v>0</v>
      </c>
      <c r="I32" s="41">
        <v>0</v>
      </c>
      <c r="J32" s="41">
        <v>0</v>
      </c>
      <c r="K32" s="41">
        <v>0</v>
      </c>
      <c r="L32" s="41">
        <v>0</v>
      </c>
      <c r="M32" s="41">
        <v>0</v>
      </c>
      <c r="N32" s="41">
        <v>0</v>
      </c>
      <c r="O32" s="41">
        <v>0</v>
      </c>
      <c r="P32" s="41">
        <v>0</v>
      </c>
      <c r="Q32" s="41">
        <v>0</v>
      </c>
      <c r="R32" s="41">
        <v>0</v>
      </c>
      <c r="S32" s="41">
        <v>0</v>
      </c>
      <c r="T32" s="41">
        <v>0</v>
      </c>
      <c r="U32" s="41">
        <v>0</v>
      </c>
      <c r="V32" s="41">
        <v>0</v>
      </c>
      <c r="W32" s="41">
        <v>0</v>
      </c>
      <c r="X32" s="41">
        <v>0</v>
      </c>
      <c r="Y32" s="41">
        <v>0</v>
      </c>
      <c r="Z32" s="41">
        <v>0</v>
      </c>
      <c r="AA32" s="41">
        <v>0</v>
      </c>
      <c r="AB32" s="41">
        <v>0</v>
      </c>
      <c r="AC32" s="62">
        <f t="shared" si="2"/>
        <v>0</v>
      </c>
      <c r="AD32" s="44">
        <f t="shared" si="3"/>
        <v>0</v>
      </c>
    </row>
    <row r="33" spans="2:30" ht="12.75">
      <c r="B33" s="67" t="s">
        <v>148</v>
      </c>
      <c r="C33" s="41">
        <v>0</v>
      </c>
      <c r="D33" s="41">
        <v>0</v>
      </c>
      <c r="E33" s="41">
        <v>0</v>
      </c>
      <c r="F33" s="41">
        <v>0</v>
      </c>
      <c r="G33" s="41">
        <v>0</v>
      </c>
      <c r="H33" s="41">
        <v>0</v>
      </c>
      <c r="I33" s="41">
        <v>0</v>
      </c>
      <c r="J33" s="41">
        <v>0</v>
      </c>
      <c r="K33" s="41">
        <v>0</v>
      </c>
      <c r="L33" s="41">
        <v>0</v>
      </c>
      <c r="M33" s="41">
        <v>0</v>
      </c>
      <c r="N33" s="41">
        <v>0</v>
      </c>
      <c r="O33" s="41">
        <v>0</v>
      </c>
      <c r="P33" s="41">
        <v>0</v>
      </c>
      <c r="Q33" s="41">
        <v>0</v>
      </c>
      <c r="R33" s="41">
        <v>0</v>
      </c>
      <c r="S33" s="41">
        <v>0</v>
      </c>
      <c r="T33" s="41">
        <v>0</v>
      </c>
      <c r="U33" s="41">
        <v>0</v>
      </c>
      <c r="V33" s="41">
        <v>0</v>
      </c>
      <c r="W33" s="41">
        <v>0</v>
      </c>
      <c r="X33" s="41">
        <v>0</v>
      </c>
      <c r="Y33" s="41">
        <v>0</v>
      </c>
      <c r="Z33" s="41">
        <v>0</v>
      </c>
      <c r="AA33" s="41">
        <v>0</v>
      </c>
      <c r="AB33" s="41">
        <v>0</v>
      </c>
      <c r="AC33" s="62">
        <f t="shared" si="2"/>
        <v>0</v>
      </c>
      <c r="AD33" s="44">
        <f t="shared" si="3"/>
        <v>0</v>
      </c>
    </row>
    <row r="34" spans="2:30" ht="12.75">
      <c r="B34" s="67" t="s">
        <v>228</v>
      </c>
      <c r="C34" s="41">
        <v>0</v>
      </c>
      <c r="D34" s="41">
        <v>0</v>
      </c>
      <c r="E34" s="41">
        <v>0</v>
      </c>
      <c r="F34" s="41">
        <v>0</v>
      </c>
      <c r="G34" s="41">
        <v>0</v>
      </c>
      <c r="H34" s="41">
        <v>0</v>
      </c>
      <c r="I34" s="41">
        <v>0</v>
      </c>
      <c r="J34" s="41">
        <v>0</v>
      </c>
      <c r="K34" s="41">
        <v>0</v>
      </c>
      <c r="L34" s="41">
        <v>0</v>
      </c>
      <c r="M34" s="41">
        <v>0</v>
      </c>
      <c r="N34" s="41">
        <v>0</v>
      </c>
      <c r="O34" s="41">
        <v>0</v>
      </c>
      <c r="P34" s="41">
        <v>0</v>
      </c>
      <c r="Q34" s="41">
        <v>0</v>
      </c>
      <c r="R34" s="41">
        <v>0</v>
      </c>
      <c r="S34" s="41">
        <v>0</v>
      </c>
      <c r="T34" s="41">
        <v>0</v>
      </c>
      <c r="U34" s="41">
        <v>0</v>
      </c>
      <c r="V34" s="41">
        <v>0</v>
      </c>
      <c r="W34" s="41">
        <v>0</v>
      </c>
      <c r="X34" s="41">
        <v>0</v>
      </c>
      <c r="Y34" s="41">
        <v>0</v>
      </c>
      <c r="Z34" s="41">
        <v>0</v>
      </c>
      <c r="AA34" s="41">
        <v>0</v>
      </c>
      <c r="AB34" s="41">
        <v>0</v>
      </c>
      <c r="AC34" s="62">
        <f t="shared" si="2"/>
        <v>0</v>
      </c>
      <c r="AD34" s="44">
        <f t="shared" si="3"/>
        <v>0</v>
      </c>
    </row>
    <row r="35" spans="2:30" ht="12.75">
      <c r="B35" s="67" t="s">
        <v>229</v>
      </c>
      <c r="C35" s="41">
        <v>0</v>
      </c>
      <c r="D35" s="41">
        <v>0</v>
      </c>
      <c r="E35" s="41">
        <v>0</v>
      </c>
      <c r="F35" s="41">
        <v>0</v>
      </c>
      <c r="G35" s="41">
        <v>0</v>
      </c>
      <c r="H35" s="41">
        <v>0</v>
      </c>
      <c r="I35" s="41">
        <v>0</v>
      </c>
      <c r="J35" s="41">
        <v>0</v>
      </c>
      <c r="K35" s="41">
        <v>0</v>
      </c>
      <c r="L35" s="41">
        <v>0</v>
      </c>
      <c r="M35" s="41">
        <v>0</v>
      </c>
      <c r="N35" s="41">
        <v>0</v>
      </c>
      <c r="O35" s="41">
        <v>0</v>
      </c>
      <c r="P35" s="41">
        <v>0</v>
      </c>
      <c r="Q35" s="41">
        <v>0</v>
      </c>
      <c r="R35" s="41">
        <v>0</v>
      </c>
      <c r="S35" s="41">
        <v>0</v>
      </c>
      <c r="T35" s="41">
        <v>0</v>
      </c>
      <c r="U35" s="41">
        <v>0</v>
      </c>
      <c r="V35" s="41">
        <v>0</v>
      </c>
      <c r="W35" s="41">
        <v>0</v>
      </c>
      <c r="X35" s="41">
        <v>0</v>
      </c>
      <c r="Y35" s="41">
        <v>0</v>
      </c>
      <c r="Z35" s="41">
        <v>0</v>
      </c>
      <c r="AA35" s="41">
        <v>0</v>
      </c>
      <c r="AB35" s="41">
        <v>0</v>
      </c>
      <c r="AC35" s="62">
        <f t="shared" si="2"/>
        <v>0</v>
      </c>
      <c r="AD35" s="44">
        <f t="shared" si="3"/>
        <v>0</v>
      </c>
    </row>
    <row r="36" spans="2:30" ht="12.75">
      <c r="B36" s="67" t="s">
        <v>230</v>
      </c>
      <c r="C36" s="41">
        <v>0</v>
      </c>
      <c r="D36" s="41">
        <v>0</v>
      </c>
      <c r="E36" s="41">
        <v>0</v>
      </c>
      <c r="F36" s="41">
        <v>0</v>
      </c>
      <c r="G36" s="41">
        <v>0</v>
      </c>
      <c r="H36" s="41">
        <v>0</v>
      </c>
      <c r="I36" s="41">
        <v>0</v>
      </c>
      <c r="J36" s="41">
        <v>0</v>
      </c>
      <c r="K36" s="41">
        <v>0</v>
      </c>
      <c r="L36" s="41">
        <v>0</v>
      </c>
      <c r="M36" s="41">
        <v>0</v>
      </c>
      <c r="N36" s="41">
        <v>0</v>
      </c>
      <c r="O36" s="41">
        <v>0</v>
      </c>
      <c r="P36" s="41">
        <v>0</v>
      </c>
      <c r="Q36" s="41">
        <v>0</v>
      </c>
      <c r="R36" s="41">
        <v>0</v>
      </c>
      <c r="S36" s="41">
        <v>0</v>
      </c>
      <c r="T36" s="41">
        <v>0</v>
      </c>
      <c r="U36" s="41">
        <v>0</v>
      </c>
      <c r="V36" s="41">
        <v>0</v>
      </c>
      <c r="W36" s="41">
        <v>0</v>
      </c>
      <c r="X36" s="41">
        <v>0</v>
      </c>
      <c r="Y36" s="41">
        <v>0</v>
      </c>
      <c r="Z36" s="41">
        <v>0</v>
      </c>
      <c r="AA36" s="41">
        <v>0</v>
      </c>
      <c r="AB36" s="41">
        <v>0</v>
      </c>
      <c r="AC36" s="62">
        <f t="shared" si="2"/>
        <v>0</v>
      </c>
      <c r="AD36" s="44">
        <f t="shared" si="3"/>
        <v>0</v>
      </c>
    </row>
    <row r="37" spans="2:30" ht="12.75">
      <c r="B37" s="67" t="s">
        <v>231</v>
      </c>
      <c r="C37" s="41">
        <v>0</v>
      </c>
      <c r="D37" s="41">
        <v>0</v>
      </c>
      <c r="E37" s="41">
        <v>0</v>
      </c>
      <c r="F37" s="41">
        <v>0</v>
      </c>
      <c r="G37" s="41">
        <v>0</v>
      </c>
      <c r="H37" s="41">
        <v>0</v>
      </c>
      <c r="I37" s="41">
        <v>0</v>
      </c>
      <c r="J37" s="41">
        <v>0</v>
      </c>
      <c r="K37" s="41">
        <v>0</v>
      </c>
      <c r="L37" s="41">
        <v>0</v>
      </c>
      <c r="M37" s="41">
        <v>0</v>
      </c>
      <c r="N37" s="41">
        <v>0</v>
      </c>
      <c r="O37" s="41">
        <v>0</v>
      </c>
      <c r="P37" s="41">
        <v>0</v>
      </c>
      <c r="Q37" s="41">
        <v>0</v>
      </c>
      <c r="R37" s="41">
        <v>0</v>
      </c>
      <c r="S37" s="41">
        <v>0</v>
      </c>
      <c r="T37" s="41">
        <v>0</v>
      </c>
      <c r="U37" s="41">
        <v>0</v>
      </c>
      <c r="V37" s="41">
        <v>0</v>
      </c>
      <c r="W37" s="41">
        <v>0</v>
      </c>
      <c r="X37" s="41">
        <v>0</v>
      </c>
      <c r="Y37" s="41">
        <v>0</v>
      </c>
      <c r="Z37" s="41">
        <v>0</v>
      </c>
      <c r="AA37" s="41">
        <v>0</v>
      </c>
      <c r="AB37" s="41">
        <v>0</v>
      </c>
      <c r="AC37" s="62">
        <f t="shared" si="2"/>
        <v>0</v>
      </c>
      <c r="AD37" s="44">
        <f t="shared" si="3"/>
        <v>0</v>
      </c>
    </row>
    <row r="38" spans="2:30" ht="12.75">
      <c r="B38" s="67" t="s">
        <v>232</v>
      </c>
      <c r="C38" s="41">
        <v>0</v>
      </c>
      <c r="D38" s="41">
        <v>0</v>
      </c>
      <c r="E38" s="41">
        <v>0</v>
      </c>
      <c r="F38" s="41">
        <v>0</v>
      </c>
      <c r="G38" s="41">
        <v>0</v>
      </c>
      <c r="H38" s="41">
        <v>0</v>
      </c>
      <c r="I38" s="41">
        <v>0</v>
      </c>
      <c r="J38" s="41">
        <v>0</v>
      </c>
      <c r="K38" s="41">
        <v>0</v>
      </c>
      <c r="L38" s="41">
        <v>0</v>
      </c>
      <c r="M38" s="41">
        <v>0</v>
      </c>
      <c r="N38" s="41">
        <v>0</v>
      </c>
      <c r="O38" s="41">
        <v>0</v>
      </c>
      <c r="P38" s="41">
        <v>0</v>
      </c>
      <c r="Q38" s="41">
        <v>0</v>
      </c>
      <c r="R38" s="41">
        <v>0</v>
      </c>
      <c r="S38" s="41">
        <v>0</v>
      </c>
      <c r="T38" s="41">
        <v>0</v>
      </c>
      <c r="U38" s="41">
        <v>0</v>
      </c>
      <c r="V38" s="41">
        <v>0</v>
      </c>
      <c r="W38" s="41">
        <v>0</v>
      </c>
      <c r="X38" s="41">
        <v>0</v>
      </c>
      <c r="Y38" s="41">
        <v>0</v>
      </c>
      <c r="Z38" s="41">
        <v>0</v>
      </c>
      <c r="AA38" s="41">
        <v>0</v>
      </c>
      <c r="AB38" s="41">
        <v>0</v>
      </c>
      <c r="AC38" s="62">
        <f t="shared" si="2"/>
        <v>0</v>
      </c>
      <c r="AD38" s="44">
        <f t="shared" si="3"/>
        <v>0</v>
      </c>
    </row>
    <row r="39" spans="2:30" ht="12.75">
      <c r="B39" s="67" t="s">
        <v>233</v>
      </c>
      <c r="C39" s="41">
        <v>0</v>
      </c>
      <c r="D39" s="41">
        <v>0</v>
      </c>
      <c r="E39" s="41">
        <v>0</v>
      </c>
      <c r="F39" s="41">
        <v>0</v>
      </c>
      <c r="G39" s="41">
        <v>0</v>
      </c>
      <c r="H39" s="41">
        <v>0</v>
      </c>
      <c r="I39" s="41">
        <v>0</v>
      </c>
      <c r="J39" s="41">
        <v>0</v>
      </c>
      <c r="K39" s="41">
        <v>0</v>
      </c>
      <c r="L39" s="41">
        <v>0</v>
      </c>
      <c r="M39" s="41">
        <v>0</v>
      </c>
      <c r="N39" s="41">
        <v>0</v>
      </c>
      <c r="O39" s="41">
        <v>0</v>
      </c>
      <c r="P39" s="41">
        <v>0</v>
      </c>
      <c r="Q39" s="41">
        <v>0</v>
      </c>
      <c r="R39" s="41">
        <v>0</v>
      </c>
      <c r="S39" s="41">
        <v>0</v>
      </c>
      <c r="T39" s="41">
        <v>0</v>
      </c>
      <c r="U39" s="41">
        <v>0</v>
      </c>
      <c r="V39" s="41">
        <v>0</v>
      </c>
      <c r="W39" s="41">
        <v>0</v>
      </c>
      <c r="X39" s="41">
        <v>0</v>
      </c>
      <c r="Y39" s="41">
        <v>0</v>
      </c>
      <c r="Z39" s="41">
        <v>0</v>
      </c>
      <c r="AA39" s="41">
        <v>0</v>
      </c>
      <c r="AB39" s="41">
        <v>0</v>
      </c>
      <c r="AC39" s="62">
        <f t="shared" si="2"/>
        <v>0</v>
      </c>
      <c r="AD39" s="44">
        <f t="shared" si="3"/>
        <v>0</v>
      </c>
    </row>
    <row r="40" spans="2:30" ht="12.75">
      <c r="B40" s="67" t="s">
        <v>234</v>
      </c>
      <c r="C40" s="41">
        <v>0</v>
      </c>
      <c r="D40" s="41">
        <v>0</v>
      </c>
      <c r="E40" s="41">
        <v>0</v>
      </c>
      <c r="F40" s="41">
        <v>0</v>
      </c>
      <c r="G40" s="41">
        <v>0</v>
      </c>
      <c r="H40" s="41">
        <v>0</v>
      </c>
      <c r="I40" s="41">
        <v>0</v>
      </c>
      <c r="J40" s="41">
        <v>0</v>
      </c>
      <c r="K40" s="41">
        <v>0</v>
      </c>
      <c r="L40" s="41">
        <v>0</v>
      </c>
      <c r="M40" s="41">
        <v>0</v>
      </c>
      <c r="N40" s="41">
        <v>0</v>
      </c>
      <c r="O40" s="41">
        <v>0</v>
      </c>
      <c r="P40" s="41">
        <v>0</v>
      </c>
      <c r="Q40" s="41">
        <v>0</v>
      </c>
      <c r="R40" s="41">
        <v>0</v>
      </c>
      <c r="S40" s="41">
        <v>0</v>
      </c>
      <c r="T40" s="41">
        <v>0</v>
      </c>
      <c r="U40" s="41">
        <v>0</v>
      </c>
      <c r="V40" s="41">
        <v>0</v>
      </c>
      <c r="W40" s="41">
        <v>0</v>
      </c>
      <c r="X40" s="41">
        <v>0</v>
      </c>
      <c r="Y40" s="41">
        <v>0</v>
      </c>
      <c r="Z40" s="41">
        <v>0</v>
      </c>
      <c r="AA40" s="41">
        <v>0</v>
      </c>
      <c r="AB40" s="41">
        <v>0</v>
      </c>
      <c r="AC40" s="62">
        <f t="shared" si="2"/>
        <v>0</v>
      </c>
      <c r="AD40" s="44">
        <f t="shared" si="3"/>
        <v>0</v>
      </c>
    </row>
    <row r="41" spans="2:30" ht="12.75">
      <c r="B41" s="67" t="s">
        <v>235</v>
      </c>
      <c r="C41" s="41">
        <v>0</v>
      </c>
      <c r="D41" s="41">
        <v>0</v>
      </c>
      <c r="E41" s="41">
        <v>0</v>
      </c>
      <c r="F41" s="41">
        <v>0</v>
      </c>
      <c r="G41" s="41">
        <v>0</v>
      </c>
      <c r="H41" s="41">
        <v>0</v>
      </c>
      <c r="I41" s="41">
        <v>0</v>
      </c>
      <c r="J41" s="41">
        <v>0</v>
      </c>
      <c r="K41" s="41">
        <v>0</v>
      </c>
      <c r="L41" s="41">
        <v>0</v>
      </c>
      <c r="M41" s="41">
        <v>0</v>
      </c>
      <c r="N41" s="41">
        <v>0</v>
      </c>
      <c r="O41" s="41">
        <v>0</v>
      </c>
      <c r="P41" s="41">
        <v>0</v>
      </c>
      <c r="Q41" s="41">
        <v>0</v>
      </c>
      <c r="R41" s="41">
        <v>0</v>
      </c>
      <c r="S41" s="41">
        <v>0</v>
      </c>
      <c r="T41" s="41">
        <v>0</v>
      </c>
      <c r="U41" s="41">
        <v>0</v>
      </c>
      <c r="V41" s="41">
        <v>0</v>
      </c>
      <c r="W41" s="41">
        <v>0</v>
      </c>
      <c r="X41" s="41">
        <v>0</v>
      </c>
      <c r="Y41" s="41">
        <v>0</v>
      </c>
      <c r="Z41" s="41">
        <v>0</v>
      </c>
      <c r="AA41" s="41">
        <v>0</v>
      </c>
      <c r="AB41" s="41">
        <v>0</v>
      </c>
      <c r="AC41" s="62">
        <f t="shared" si="2"/>
        <v>0</v>
      </c>
      <c r="AD41" s="44">
        <f t="shared" si="3"/>
        <v>0</v>
      </c>
    </row>
    <row r="42" spans="2:30" ht="12.75">
      <c r="B42" s="67" t="s">
        <v>236</v>
      </c>
      <c r="C42" s="41">
        <v>0</v>
      </c>
      <c r="D42" s="41">
        <v>0</v>
      </c>
      <c r="E42" s="41">
        <v>0</v>
      </c>
      <c r="F42" s="41">
        <v>0</v>
      </c>
      <c r="G42" s="41">
        <v>0</v>
      </c>
      <c r="H42" s="41">
        <v>0</v>
      </c>
      <c r="I42" s="41">
        <v>0</v>
      </c>
      <c r="J42" s="41">
        <v>0</v>
      </c>
      <c r="K42" s="41">
        <v>0</v>
      </c>
      <c r="L42" s="41">
        <v>0</v>
      </c>
      <c r="M42" s="41">
        <v>0</v>
      </c>
      <c r="N42" s="41">
        <v>0</v>
      </c>
      <c r="O42" s="41">
        <v>0</v>
      </c>
      <c r="P42" s="41">
        <v>0</v>
      </c>
      <c r="Q42" s="41">
        <v>0</v>
      </c>
      <c r="R42" s="41">
        <v>0</v>
      </c>
      <c r="S42" s="41">
        <v>0</v>
      </c>
      <c r="T42" s="41">
        <v>0</v>
      </c>
      <c r="U42" s="41">
        <v>0</v>
      </c>
      <c r="V42" s="41">
        <v>0</v>
      </c>
      <c r="W42" s="41">
        <v>0</v>
      </c>
      <c r="X42" s="41">
        <v>0</v>
      </c>
      <c r="Y42" s="41">
        <v>0</v>
      </c>
      <c r="Z42" s="41">
        <v>0</v>
      </c>
      <c r="AA42" s="41">
        <v>0</v>
      </c>
      <c r="AB42" s="41">
        <v>0</v>
      </c>
      <c r="AC42" s="62">
        <f t="shared" si="2"/>
        <v>0</v>
      </c>
      <c r="AD42" s="44">
        <f t="shared" si="3"/>
        <v>0</v>
      </c>
    </row>
    <row r="43" spans="2:30" ht="12.75">
      <c r="B43" s="67" t="s">
        <v>237</v>
      </c>
      <c r="C43" s="41">
        <v>0</v>
      </c>
      <c r="D43" s="41">
        <v>0</v>
      </c>
      <c r="E43" s="41">
        <v>0</v>
      </c>
      <c r="F43" s="41">
        <v>0</v>
      </c>
      <c r="G43" s="41">
        <v>0</v>
      </c>
      <c r="H43" s="41">
        <v>0</v>
      </c>
      <c r="I43" s="41">
        <v>0</v>
      </c>
      <c r="J43" s="41">
        <v>0</v>
      </c>
      <c r="K43" s="41">
        <v>0</v>
      </c>
      <c r="L43" s="41">
        <v>0</v>
      </c>
      <c r="M43" s="41">
        <v>0</v>
      </c>
      <c r="N43" s="41">
        <v>0</v>
      </c>
      <c r="O43" s="41">
        <v>0</v>
      </c>
      <c r="P43" s="41">
        <v>0</v>
      </c>
      <c r="Q43" s="41">
        <v>0</v>
      </c>
      <c r="R43" s="41">
        <v>0</v>
      </c>
      <c r="S43" s="41">
        <v>0</v>
      </c>
      <c r="T43" s="41">
        <v>0</v>
      </c>
      <c r="U43" s="41">
        <v>0</v>
      </c>
      <c r="V43" s="41">
        <v>0</v>
      </c>
      <c r="W43" s="41">
        <v>0</v>
      </c>
      <c r="X43" s="41">
        <v>0</v>
      </c>
      <c r="Y43" s="41">
        <v>0</v>
      </c>
      <c r="Z43" s="41">
        <v>0</v>
      </c>
      <c r="AA43" s="41">
        <v>0</v>
      </c>
      <c r="AB43" s="41">
        <v>0</v>
      </c>
      <c r="AC43" s="62">
        <f t="shared" si="2"/>
        <v>0</v>
      </c>
      <c r="AD43" s="44">
        <f t="shared" si="3"/>
        <v>0</v>
      </c>
    </row>
    <row r="44" spans="2:30" ht="12.75">
      <c r="B44" s="67" t="s">
        <v>238</v>
      </c>
      <c r="C44" s="41">
        <v>0</v>
      </c>
      <c r="D44" s="41">
        <v>0</v>
      </c>
      <c r="E44" s="41">
        <v>0</v>
      </c>
      <c r="F44" s="41">
        <v>0</v>
      </c>
      <c r="G44" s="41">
        <v>0</v>
      </c>
      <c r="H44" s="41">
        <v>0</v>
      </c>
      <c r="I44" s="41">
        <v>0</v>
      </c>
      <c r="J44" s="41">
        <v>0</v>
      </c>
      <c r="K44" s="41">
        <v>0</v>
      </c>
      <c r="L44" s="41">
        <v>0</v>
      </c>
      <c r="M44" s="41">
        <v>0</v>
      </c>
      <c r="N44" s="41">
        <v>0</v>
      </c>
      <c r="O44" s="41">
        <v>0</v>
      </c>
      <c r="P44" s="41">
        <v>0</v>
      </c>
      <c r="Q44" s="41">
        <v>0</v>
      </c>
      <c r="R44" s="41">
        <v>0</v>
      </c>
      <c r="S44" s="41">
        <v>0</v>
      </c>
      <c r="T44" s="41">
        <v>0</v>
      </c>
      <c r="U44" s="41">
        <v>0</v>
      </c>
      <c r="V44" s="41">
        <v>0</v>
      </c>
      <c r="W44" s="41">
        <v>0</v>
      </c>
      <c r="X44" s="41">
        <v>0</v>
      </c>
      <c r="Y44" s="41">
        <v>0</v>
      </c>
      <c r="Z44" s="41">
        <v>0</v>
      </c>
      <c r="AA44" s="41">
        <v>0</v>
      </c>
      <c r="AB44" s="41">
        <v>0</v>
      </c>
      <c r="AC44" s="62">
        <f t="shared" si="2"/>
        <v>0</v>
      </c>
      <c r="AD44" s="44">
        <f t="shared" si="3"/>
        <v>0</v>
      </c>
    </row>
    <row r="45" spans="2:30" ht="12.75">
      <c r="B45" s="67" t="s">
        <v>239</v>
      </c>
      <c r="C45" s="41">
        <v>0</v>
      </c>
      <c r="D45" s="41">
        <v>0</v>
      </c>
      <c r="E45" s="41">
        <v>0</v>
      </c>
      <c r="F45" s="41">
        <v>0</v>
      </c>
      <c r="G45" s="41">
        <v>0</v>
      </c>
      <c r="H45" s="41">
        <v>0</v>
      </c>
      <c r="I45" s="41">
        <v>0</v>
      </c>
      <c r="J45" s="41">
        <v>0</v>
      </c>
      <c r="K45" s="41">
        <v>0</v>
      </c>
      <c r="L45" s="41">
        <v>0</v>
      </c>
      <c r="M45" s="41">
        <v>0</v>
      </c>
      <c r="N45" s="41">
        <v>0</v>
      </c>
      <c r="O45" s="41">
        <v>0</v>
      </c>
      <c r="P45" s="41">
        <v>0</v>
      </c>
      <c r="Q45" s="41">
        <v>0</v>
      </c>
      <c r="R45" s="41">
        <v>0</v>
      </c>
      <c r="S45" s="41">
        <v>0</v>
      </c>
      <c r="T45" s="41">
        <v>0</v>
      </c>
      <c r="U45" s="41">
        <v>0</v>
      </c>
      <c r="V45" s="41">
        <v>0</v>
      </c>
      <c r="W45" s="41">
        <v>0</v>
      </c>
      <c r="X45" s="41">
        <v>0</v>
      </c>
      <c r="Y45" s="41">
        <v>0</v>
      </c>
      <c r="Z45" s="41">
        <v>0</v>
      </c>
      <c r="AA45" s="41">
        <v>0</v>
      </c>
      <c r="AB45" s="41">
        <v>0</v>
      </c>
      <c r="AC45" s="62">
        <f t="shared" si="2"/>
        <v>0</v>
      </c>
      <c r="AD45" s="44">
        <f t="shared" si="3"/>
        <v>0</v>
      </c>
    </row>
    <row r="46" spans="2:30" ht="12.75">
      <c r="B46" s="67" t="s">
        <v>240</v>
      </c>
      <c r="C46" s="41">
        <v>0</v>
      </c>
      <c r="D46" s="41">
        <v>0</v>
      </c>
      <c r="E46" s="41">
        <v>0</v>
      </c>
      <c r="F46" s="41">
        <v>0</v>
      </c>
      <c r="G46" s="41">
        <v>0</v>
      </c>
      <c r="H46" s="41">
        <v>0</v>
      </c>
      <c r="I46" s="41">
        <v>0</v>
      </c>
      <c r="J46" s="41">
        <v>0</v>
      </c>
      <c r="K46" s="41">
        <v>0</v>
      </c>
      <c r="L46" s="41">
        <v>0</v>
      </c>
      <c r="M46" s="41">
        <v>0</v>
      </c>
      <c r="N46" s="41">
        <v>0</v>
      </c>
      <c r="O46" s="41">
        <v>0</v>
      </c>
      <c r="P46" s="41">
        <v>0</v>
      </c>
      <c r="Q46" s="41">
        <v>0</v>
      </c>
      <c r="R46" s="41">
        <v>0</v>
      </c>
      <c r="S46" s="41">
        <v>0</v>
      </c>
      <c r="T46" s="41">
        <v>0</v>
      </c>
      <c r="U46" s="41">
        <v>0</v>
      </c>
      <c r="V46" s="41">
        <v>0</v>
      </c>
      <c r="W46" s="41">
        <v>0</v>
      </c>
      <c r="X46" s="41">
        <v>0</v>
      </c>
      <c r="Y46" s="41">
        <v>0</v>
      </c>
      <c r="Z46" s="41">
        <v>0</v>
      </c>
      <c r="AA46" s="41">
        <v>0</v>
      </c>
      <c r="AB46" s="41">
        <v>0</v>
      </c>
      <c r="AC46" s="62">
        <f t="shared" si="2"/>
        <v>0</v>
      </c>
      <c r="AD46" s="44">
        <f t="shared" si="3"/>
        <v>0</v>
      </c>
    </row>
    <row r="47" spans="2:30" ht="12.75">
      <c r="B47" s="67" t="s">
        <v>241</v>
      </c>
      <c r="C47" s="41">
        <v>0</v>
      </c>
      <c r="D47" s="41">
        <v>0</v>
      </c>
      <c r="E47" s="41">
        <v>0</v>
      </c>
      <c r="F47" s="41">
        <v>0</v>
      </c>
      <c r="G47" s="41">
        <v>0</v>
      </c>
      <c r="H47" s="41">
        <v>0</v>
      </c>
      <c r="I47" s="41">
        <v>0</v>
      </c>
      <c r="J47" s="41">
        <v>0</v>
      </c>
      <c r="K47" s="41">
        <v>0</v>
      </c>
      <c r="L47" s="41">
        <v>0</v>
      </c>
      <c r="M47" s="41">
        <v>0</v>
      </c>
      <c r="N47" s="41">
        <v>0</v>
      </c>
      <c r="O47" s="41">
        <v>0</v>
      </c>
      <c r="P47" s="41">
        <v>0</v>
      </c>
      <c r="Q47" s="41">
        <v>0</v>
      </c>
      <c r="R47" s="41">
        <v>0</v>
      </c>
      <c r="S47" s="41">
        <v>0</v>
      </c>
      <c r="T47" s="41">
        <v>0</v>
      </c>
      <c r="U47" s="41">
        <v>0</v>
      </c>
      <c r="V47" s="41">
        <v>0</v>
      </c>
      <c r="W47" s="41">
        <v>0</v>
      </c>
      <c r="X47" s="41">
        <v>0</v>
      </c>
      <c r="Y47" s="41">
        <v>0</v>
      </c>
      <c r="Z47" s="41">
        <v>0</v>
      </c>
      <c r="AA47" s="41">
        <v>0</v>
      </c>
      <c r="AB47" s="41">
        <v>0</v>
      </c>
      <c r="AC47" s="62">
        <f t="shared" si="2"/>
        <v>0</v>
      </c>
      <c r="AD47" s="44">
        <f t="shared" si="3"/>
        <v>0</v>
      </c>
    </row>
    <row r="48" spans="2:30" ht="12.75">
      <c r="B48" s="67" t="s">
        <v>242</v>
      </c>
      <c r="C48" s="41">
        <v>0</v>
      </c>
      <c r="D48" s="41">
        <v>0</v>
      </c>
      <c r="E48" s="41">
        <v>0</v>
      </c>
      <c r="F48" s="41">
        <v>0</v>
      </c>
      <c r="G48" s="41">
        <v>0</v>
      </c>
      <c r="H48" s="41">
        <v>0</v>
      </c>
      <c r="I48" s="41">
        <v>0</v>
      </c>
      <c r="J48" s="41">
        <v>0</v>
      </c>
      <c r="K48" s="41">
        <v>0</v>
      </c>
      <c r="L48" s="41">
        <v>0</v>
      </c>
      <c r="M48" s="41">
        <v>0</v>
      </c>
      <c r="N48" s="41">
        <v>0</v>
      </c>
      <c r="O48" s="41">
        <v>0</v>
      </c>
      <c r="P48" s="41">
        <v>0</v>
      </c>
      <c r="Q48" s="41">
        <v>0</v>
      </c>
      <c r="R48" s="41">
        <v>0</v>
      </c>
      <c r="S48" s="41">
        <v>0</v>
      </c>
      <c r="T48" s="41">
        <v>0</v>
      </c>
      <c r="U48" s="41">
        <v>0</v>
      </c>
      <c r="V48" s="41">
        <v>0</v>
      </c>
      <c r="W48" s="41">
        <v>0</v>
      </c>
      <c r="X48" s="41">
        <v>0</v>
      </c>
      <c r="Y48" s="41">
        <v>0</v>
      </c>
      <c r="Z48" s="41">
        <v>0</v>
      </c>
      <c r="AA48" s="41">
        <v>0</v>
      </c>
      <c r="AB48" s="41">
        <v>0</v>
      </c>
      <c r="AC48" s="62">
        <f t="shared" si="2"/>
        <v>0</v>
      </c>
      <c r="AD48" s="44">
        <f t="shared" si="3"/>
        <v>0</v>
      </c>
    </row>
    <row r="49" spans="2:30" ht="12.75">
      <c r="B49" s="67" t="s">
        <v>243</v>
      </c>
      <c r="C49" s="41">
        <v>0</v>
      </c>
      <c r="D49" s="41">
        <v>0</v>
      </c>
      <c r="E49" s="41">
        <v>0</v>
      </c>
      <c r="F49" s="41">
        <v>0</v>
      </c>
      <c r="G49" s="41">
        <v>0</v>
      </c>
      <c r="H49" s="41">
        <v>0</v>
      </c>
      <c r="I49" s="41">
        <v>0</v>
      </c>
      <c r="J49" s="41">
        <v>0</v>
      </c>
      <c r="K49" s="41">
        <v>0</v>
      </c>
      <c r="L49" s="41">
        <v>0</v>
      </c>
      <c r="M49" s="41">
        <v>0</v>
      </c>
      <c r="N49" s="41">
        <v>0</v>
      </c>
      <c r="O49" s="41">
        <v>0</v>
      </c>
      <c r="P49" s="41">
        <v>0</v>
      </c>
      <c r="Q49" s="41">
        <v>0</v>
      </c>
      <c r="R49" s="41">
        <v>0</v>
      </c>
      <c r="S49" s="41">
        <v>0</v>
      </c>
      <c r="T49" s="41">
        <v>0</v>
      </c>
      <c r="U49" s="41">
        <v>0</v>
      </c>
      <c r="V49" s="41">
        <v>0</v>
      </c>
      <c r="W49" s="41">
        <v>0</v>
      </c>
      <c r="X49" s="41">
        <v>0</v>
      </c>
      <c r="Y49" s="41">
        <v>0</v>
      </c>
      <c r="Z49" s="41">
        <v>0</v>
      </c>
      <c r="AA49" s="41">
        <v>0</v>
      </c>
      <c r="AB49" s="41">
        <v>0</v>
      </c>
      <c r="AC49" s="62">
        <f t="shared" si="2"/>
        <v>0</v>
      </c>
      <c r="AD49" s="44">
        <f t="shared" si="3"/>
        <v>0</v>
      </c>
    </row>
    <row r="50" spans="2:30" ht="12.75">
      <c r="B50" s="67" t="s">
        <v>244</v>
      </c>
      <c r="C50" s="41">
        <v>0</v>
      </c>
      <c r="D50" s="41">
        <v>0</v>
      </c>
      <c r="E50" s="41">
        <v>0</v>
      </c>
      <c r="F50" s="41">
        <v>0</v>
      </c>
      <c r="G50" s="41">
        <v>0</v>
      </c>
      <c r="H50" s="41">
        <v>0</v>
      </c>
      <c r="I50" s="41">
        <v>0</v>
      </c>
      <c r="J50" s="41">
        <v>0</v>
      </c>
      <c r="K50" s="41">
        <v>0</v>
      </c>
      <c r="L50" s="41">
        <v>0</v>
      </c>
      <c r="M50" s="41">
        <v>0</v>
      </c>
      <c r="N50" s="41">
        <v>0</v>
      </c>
      <c r="O50" s="41">
        <v>0</v>
      </c>
      <c r="P50" s="41">
        <v>0</v>
      </c>
      <c r="Q50" s="41">
        <v>0</v>
      </c>
      <c r="R50" s="41">
        <v>0</v>
      </c>
      <c r="S50" s="41">
        <v>0</v>
      </c>
      <c r="T50" s="41">
        <v>0</v>
      </c>
      <c r="U50" s="41">
        <v>0</v>
      </c>
      <c r="V50" s="41">
        <v>0</v>
      </c>
      <c r="W50" s="41">
        <v>0</v>
      </c>
      <c r="X50" s="41">
        <v>0</v>
      </c>
      <c r="Y50" s="41">
        <v>0</v>
      </c>
      <c r="Z50" s="41">
        <v>0</v>
      </c>
      <c r="AA50" s="41">
        <v>0</v>
      </c>
      <c r="AB50" s="41">
        <v>0</v>
      </c>
      <c r="AC50" s="62">
        <f t="shared" si="2"/>
        <v>0</v>
      </c>
      <c r="AD50" s="44">
        <f t="shared" si="3"/>
        <v>0</v>
      </c>
    </row>
    <row r="51" spans="2:30" ht="12.75">
      <c r="B51" s="67" t="s">
        <v>245</v>
      </c>
      <c r="C51" s="41">
        <v>0</v>
      </c>
      <c r="D51" s="41">
        <v>0</v>
      </c>
      <c r="E51" s="41">
        <v>0</v>
      </c>
      <c r="F51" s="41">
        <v>0</v>
      </c>
      <c r="G51" s="41">
        <v>0</v>
      </c>
      <c r="H51" s="41">
        <v>0</v>
      </c>
      <c r="I51" s="41">
        <v>0</v>
      </c>
      <c r="J51" s="41">
        <v>0</v>
      </c>
      <c r="K51" s="41">
        <v>0</v>
      </c>
      <c r="L51" s="41">
        <v>0</v>
      </c>
      <c r="M51" s="41">
        <v>0</v>
      </c>
      <c r="N51" s="41">
        <v>0</v>
      </c>
      <c r="O51" s="41">
        <v>0</v>
      </c>
      <c r="P51" s="41">
        <v>0</v>
      </c>
      <c r="Q51" s="41">
        <v>0</v>
      </c>
      <c r="R51" s="41">
        <v>0</v>
      </c>
      <c r="S51" s="41">
        <v>0</v>
      </c>
      <c r="T51" s="41">
        <v>0</v>
      </c>
      <c r="U51" s="41">
        <v>0</v>
      </c>
      <c r="V51" s="41">
        <v>0</v>
      </c>
      <c r="W51" s="41">
        <v>0</v>
      </c>
      <c r="X51" s="41">
        <v>0</v>
      </c>
      <c r="Y51" s="41">
        <v>0</v>
      </c>
      <c r="Z51" s="41">
        <v>0</v>
      </c>
      <c r="AA51" s="41">
        <v>0</v>
      </c>
      <c r="AB51" s="41">
        <v>0</v>
      </c>
      <c r="AC51" s="62">
        <f t="shared" si="2"/>
        <v>0</v>
      </c>
      <c r="AD51" s="44">
        <f t="shared" si="3"/>
        <v>0</v>
      </c>
    </row>
    <row r="52" spans="2:30" ht="12.75">
      <c r="B52" s="67" t="s">
        <v>246</v>
      </c>
      <c r="C52" s="41">
        <v>0</v>
      </c>
      <c r="D52" s="41">
        <v>0</v>
      </c>
      <c r="E52" s="41">
        <v>0</v>
      </c>
      <c r="F52" s="41">
        <v>0</v>
      </c>
      <c r="G52" s="41">
        <v>0</v>
      </c>
      <c r="H52" s="41">
        <v>0</v>
      </c>
      <c r="I52" s="41">
        <v>0</v>
      </c>
      <c r="J52" s="41">
        <v>0</v>
      </c>
      <c r="K52" s="41">
        <v>0</v>
      </c>
      <c r="L52" s="41">
        <v>0</v>
      </c>
      <c r="M52" s="41">
        <v>0</v>
      </c>
      <c r="N52" s="41">
        <v>0</v>
      </c>
      <c r="O52" s="41">
        <v>0</v>
      </c>
      <c r="P52" s="41">
        <v>0</v>
      </c>
      <c r="Q52" s="41">
        <v>0</v>
      </c>
      <c r="R52" s="41">
        <v>0</v>
      </c>
      <c r="S52" s="41">
        <v>0</v>
      </c>
      <c r="T52" s="41">
        <v>0</v>
      </c>
      <c r="U52" s="41">
        <v>0</v>
      </c>
      <c r="V52" s="41">
        <v>0</v>
      </c>
      <c r="W52" s="41">
        <v>0</v>
      </c>
      <c r="X52" s="41">
        <v>0</v>
      </c>
      <c r="Y52" s="41">
        <v>0</v>
      </c>
      <c r="Z52" s="41">
        <v>0</v>
      </c>
      <c r="AA52" s="41">
        <v>0</v>
      </c>
      <c r="AB52" s="41">
        <v>0</v>
      </c>
      <c r="AC52" s="62">
        <f t="shared" si="2"/>
        <v>0</v>
      </c>
      <c r="AD52" s="44">
        <f t="shared" si="3"/>
        <v>0</v>
      </c>
    </row>
    <row r="53" spans="2:30" ht="12.75">
      <c r="B53" s="67" t="s">
        <v>247</v>
      </c>
      <c r="C53" s="41">
        <v>0</v>
      </c>
      <c r="D53" s="41">
        <v>0</v>
      </c>
      <c r="E53" s="41">
        <v>0</v>
      </c>
      <c r="F53" s="41">
        <v>0</v>
      </c>
      <c r="G53" s="41">
        <v>0</v>
      </c>
      <c r="H53" s="41">
        <v>0</v>
      </c>
      <c r="I53" s="41">
        <v>0</v>
      </c>
      <c r="J53" s="41">
        <v>0</v>
      </c>
      <c r="K53" s="41">
        <v>0</v>
      </c>
      <c r="L53" s="41">
        <v>0</v>
      </c>
      <c r="M53" s="41">
        <v>0</v>
      </c>
      <c r="N53" s="41">
        <v>0</v>
      </c>
      <c r="O53" s="41">
        <v>0</v>
      </c>
      <c r="P53" s="41">
        <v>0</v>
      </c>
      <c r="Q53" s="41">
        <v>0</v>
      </c>
      <c r="R53" s="41">
        <v>0</v>
      </c>
      <c r="S53" s="41">
        <v>0</v>
      </c>
      <c r="T53" s="41">
        <v>0</v>
      </c>
      <c r="U53" s="41">
        <v>0</v>
      </c>
      <c r="V53" s="41">
        <v>0</v>
      </c>
      <c r="W53" s="41">
        <v>0</v>
      </c>
      <c r="X53" s="41">
        <v>0</v>
      </c>
      <c r="Y53" s="41">
        <v>0</v>
      </c>
      <c r="Z53" s="41">
        <v>0</v>
      </c>
      <c r="AA53" s="41">
        <v>0</v>
      </c>
      <c r="AB53" s="41">
        <v>0</v>
      </c>
      <c r="AC53" s="62">
        <f t="shared" si="2"/>
        <v>0</v>
      </c>
      <c r="AD53" s="44">
        <f t="shared" si="3"/>
        <v>0</v>
      </c>
    </row>
    <row r="54" spans="2:30" ht="12.75">
      <c r="B54" s="67" t="s">
        <v>248</v>
      </c>
      <c r="C54" s="41">
        <v>0</v>
      </c>
      <c r="D54" s="41">
        <v>0</v>
      </c>
      <c r="E54" s="41">
        <v>0</v>
      </c>
      <c r="F54" s="41">
        <v>0</v>
      </c>
      <c r="G54" s="41">
        <v>0</v>
      </c>
      <c r="H54" s="41">
        <v>0</v>
      </c>
      <c r="I54" s="41">
        <v>0</v>
      </c>
      <c r="J54" s="41">
        <v>0</v>
      </c>
      <c r="K54" s="41">
        <v>0</v>
      </c>
      <c r="L54" s="41">
        <v>0</v>
      </c>
      <c r="M54" s="41">
        <v>0</v>
      </c>
      <c r="N54" s="41">
        <v>0</v>
      </c>
      <c r="O54" s="41">
        <v>0</v>
      </c>
      <c r="P54" s="41">
        <v>0</v>
      </c>
      <c r="Q54" s="41">
        <v>0</v>
      </c>
      <c r="R54" s="41">
        <v>0</v>
      </c>
      <c r="S54" s="41">
        <v>0</v>
      </c>
      <c r="T54" s="41">
        <v>0</v>
      </c>
      <c r="U54" s="41">
        <v>0</v>
      </c>
      <c r="V54" s="41">
        <v>0</v>
      </c>
      <c r="W54" s="41">
        <v>0</v>
      </c>
      <c r="X54" s="41">
        <v>0</v>
      </c>
      <c r="Y54" s="41">
        <v>0</v>
      </c>
      <c r="Z54" s="41">
        <v>0</v>
      </c>
      <c r="AA54" s="41">
        <v>0</v>
      </c>
      <c r="AB54" s="41">
        <v>0</v>
      </c>
      <c r="AC54" s="62">
        <f t="shared" si="2"/>
        <v>0</v>
      </c>
      <c r="AD54" s="44">
        <f t="shared" si="3"/>
        <v>0</v>
      </c>
    </row>
    <row r="55" spans="2:30" ht="12.75">
      <c r="B55" s="67" t="s">
        <v>249</v>
      </c>
      <c r="C55" s="41">
        <v>0</v>
      </c>
      <c r="D55" s="41">
        <v>0</v>
      </c>
      <c r="E55" s="41">
        <v>0</v>
      </c>
      <c r="F55" s="41">
        <v>0</v>
      </c>
      <c r="G55" s="41">
        <v>0</v>
      </c>
      <c r="H55" s="41">
        <v>0</v>
      </c>
      <c r="I55" s="41">
        <v>0</v>
      </c>
      <c r="J55" s="41">
        <v>0</v>
      </c>
      <c r="K55" s="41">
        <v>0</v>
      </c>
      <c r="L55" s="41">
        <v>0</v>
      </c>
      <c r="M55" s="41">
        <v>0</v>
      </c>
      <c r="N55" s="41">
        <v>0</v>
      </c>
      <c r="O55" s="41">
        <v>0</v>
      </c>
      <c r="P55" s="41">
        <v>0</v>
      </c>
      <c r="Q55" s="41">
        <v>0</v>
      </c>
      <c r="R55" s="41">
        <v>0</v>
      </c>
      <c r="S55" s="41">
        <v>0</v>
      </c>
      <c r="T55" s="41">
        <v>0</v>
      </c>
      <c r="U55" s="41">
        <v>0</v>
      </c>
      <c r="V55" s="41">
        <v>0</v>
      </c>
      <c r="W55" s="41">
        <v>0</v>
      </c>
      <c r="X55" s="41">
        <v>0</v>
      </c>
      <c r="Y55" s="41">
        <v>0</v>
      </c>
      <c r="Z55" s="41">
        <v>0</v>
      </c>
      <c r="AA55" s="41">
        <v>0</v>
      </c>
      <c r="AB55" s="41">
        <v>0</v>
      </c>
      <c r="AC55" s="62">
        <f t="shared" si="2"/>
        <v>0</v>
      </c>
      <c r="AD55" s="44">
        <f t="shared" si="3"/>
        <v>0</v>
      </c>
    </row>
    <row r="56" spans="2:30" ht="12.75">
      <c r="B56" s="67" t="s">
        <v>250</v>
      </c>
      <c r="C56" s="41">
        <v>0</v>
      </c>
      <c r="D56" s="41">
        <v>0</v>
      </c>
      <c r="E56" s="41">
        <v>0</v>
      </c>
      <c r="F56" s="41">
        <v>0</v>
      </c>
      <c r="G56" s="41">
        <v>0</v>
      </c>
      <c r="H56" s="41">
        <v>0</v>
      </c>
      <c r="I56" s="41">
        <v>0</v>
      </c>
      <c r="J56" s="41">
        <v>0</v>
      </c>
      <c r="K56" s="41">
        <v>0</v>
      </c>
      <c r="L56" s="41">
        <v>0</v>
      </c>
      <c r="M56" s="41">
        <v>0</v>
      </c>
      <c r="N56" s="41">
        <v>0</v>
      </c>
      <c r="O56" s="41">
        <v>0</v>
      </c>
      <c r="P56" s="41">
        <v>0</v>
      </c>
      <c r="Q56" s="41">
        <v>0</v>
      </c>
      <c r="R56" s="41">
        <v>0</v>
      </c>
      <c r="S56" s="41">
        <v>0</v>
      </c>
      <c r="T56" s="41">
        <v>0</v>
      </c>
      <c r="U56" s="41">
        <v>0</v>
      </c>
      <c r="V56" s="41">
        <v>0</v>
      </c>
      <c r="W56" s="41">
        <v>0</v>
      </c>
      <c r="X56" s="41">
        <v>0</v>
      </c>
      <c r="Y56" s="41">
        <v>0</v>
      </c>
      <c r="Z56" s="41">
        <v>0</v>
      </c>
      <c r="AA56" s="41">
        <v>0</v>
      </c>
      <c r="AB56" s="41">
        <v>0</v>
      </c>
      <c r="AC56" s="62">
        <f t="shared" si="2"/>
        <v>0</v>
      </c>
      <c r="AD56" s="44">
        <f t="shared" si="3"/>
        <v>0</v>
      </c>
    </row>
    <row r="57" spans="2:30" ht="12.75">
      <c r="B57" s="67" t="s">
        <v>251</v>
      </c>
      <c r="C57" s="41">
        <v>0</v>
      </c>
      <c r="D57" s="41">
        <v>0</v>
      </c>
      <c r="E57" s="41">
        <v>0</v>
      </c>
      <c r="F57" s="41">
        <v>0</v>
      </c>
      <c r="G57" s="41">
        <v>0</v>
      </c>
      <c r="H57" s="41">
        <v>0</v>
      </c>
      <c r="I57" s="41">
        <v>0</v>
      </c>
      <c r="J57" s="41">
        <v>0</v>
      </c>
      <c r="K57" s="41">
        <v>0</v>
      </c>
      <c r="L57" s="41">
        <v>0</v>
      </c>
      <c r="M57" s="41">
        <v>0</v>
      </c>
      <c r="N57" s="41">
        <v>0</v>
      </c>
      <c r="O57" s="41">
        <v>0</v>
      </c>
      <c r="P57" s="41">
        <v>0</v>
      </c>
      <c r="Q57" s="41">
        <v>0</v>
      </c>
      <c r="R57" s="41">
        <v>0</v>
      </c>
      <c r="S57" s="41">
        <v>0</v>
      </c>
      <c r="T57" s="41">
        <v>0</v>
      </c>
      <c r="U57" s="41">
        <v>0</v>
      </c>
      <c r="V57" s="41">
        <v>0</v>
      </c>
      <c r="W57" s="41">
        <v>0</v>
      </c>
      <c r="X57" s="41">
        <v>0</v>
      </c>
      <c r="Y57" s="41">
        <v>0</v>
      </c>
      <c r="Z57" s="41">
        <v>0</v>
      </c>
      <c r="AA57" s="41">
        <v>0</v>
      </c>
      <c r="AB57" s="41">
        <v>0</v>
      </c>
      <c r="AC57" s="62">
        <f t="shared" si="2"/>
        <v>0</v>
      </c>
      <c r="AD57" s="44">
        <f t="shared" si="3"/>
        <v>0</v>
      </c>
    </row>
    <row r="58" spans="2:30" ht="12.75">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row>
    <row r="59" spans="2:30" ht="12.75">
      <c r="B59" s="38" t="s">
        <v>179</v>
      </c>
      <c r="C59" s="40">
        <f>C7*(SUM(C8:C57))</f>
        <v>0</v>
      </c>
      <c r="D59" s="40">
        <f aca="true" t="shared" si="4" ref="D59:AB59">D7*(SUM(D8:D57))</f>
        <v>0</v>
      </c>
      <c r="E59" s="40">
        <f t="shared" si="4"/>
        <v>0</v>
      </c>
      <c r="F59" s="40">
        <f t="shared" si="4"/>
        <v>0</v>
      </c>
      <c r="G59" s="40">
        <f t="shared" si="4"/>
        <v>0</v>
      </c>
      <c r="H59" s="40">
        <f t="shared" si="4"/>
        <v>0</v>
      </c>
      <c r="I59" s="40">
        <f t="shared" si="4"/>
        <v>0</v>
      </c>
      <c r="J59" s="40">
        <f t="shared" si="4"/>
        <v>0</v>
      </c>
      <c r="K59" s="40">
        <f t="shared" si="4"/>
        <v>0</v>
      </c>
      <c r="L59" s="40">
        <f t="shared" si="4"/>
        <v>0</v>
      </c>
      <c r="M59" s="40">
        <f t="shared" si="4"/>
        <v>0</v>
      </c>
      <c r="N59" s="40">
        <f t="shared" si="4"/>
        <v>0</v>
      </c>
      <c r="O59" s="40">
        <f t="shared" si="4"/>
        <v>0</v>
      </c>
      <c r="P59" s="40">
        <f t="shared" si="4"/>
        <v>0</v>
      </c>
      <c r="Q59" s="40">
        <f t="shared" si="4"/>
        <v>0</v>
      </c>
      <c r="R59" s="40">
        <f t="shared" si="4"/>
        <v>0</v>
      </c>
      <c r="S59" s="40">
        <f t="shared" si="4"/>
        <v>0</v>
      </c>
      <c r="T59" s="40">
        <f t="shared" si="4"/>
        <v>0</v>
      </c>
      <c r="U59" s="40">
        <f t="shared" si="4"/>
        <v>0</v>
      </c>
      <c r="V59" s="40">
        <f t="shared" si="4"/>
        <v>0</v>
      </c>
      <c r="W59" s="40">
        <f t="shared" si="4"/>
        <v>0</v>
      </c>
      <c r="X59" s="40">
        <f t="shared" si="4"/>
        <v>0</v>
      </c>
      <c r="Y59" s="40">
        <f t="shared" si="4"/>
        <v>0</v>
      </c>
      <c r="Z59" s="40">
        <f t="shared" si="4"/>
        <v>0</v>
      </c>
      <c r="AA59" s="40">
        <f t="shared" si="4"/>
        <v>0</v>
      </c>
      <c r="AB59" s="40">
        <f t="shared" si="4"/>
        <v>0</v>
      </c>
      <c r="AC59" s="40">
        <f>SUM(C59:AB59)</f>
        <v>0</v>
      </c>
      <c r="AD59" s="47">
        <f>ROUND(AC59/B$7,2)</f>
        <v>0</v>
      </c>
    </row>
    <row r="60" ht="12.75">
      <c r="AD60" s="47"/>
    </row>
    <row r="61" spans="2:30" ht="12.75">
      <c r="B61" s="38" t="s">
        <v>182</v>
      </c>
      <c r="C61" s="40">
        <f>IF(SUM(C8:C57)&gt;0,C7,0)</f>
        <v>0</v>
      </c>
      <c r="D61" s="40">
        <f aca="true" t="shared" si="5" ref="D61:AB61">IF(SUM(D8:D57)&gt;0,D7,0)</f>
        <v>0</v>
      </c>
      <c r="E61" s="40">
        <f t="shared" si="5"/>
        <v>0</v>
      </c>
      <c r="F61" s="40">
        <f t="shared" si="5"/>
        <v>0</v>
      </c>
      <c r="G61" s="40">
        <f t="shared" si="5"/>
        <v>0</v>
      </c>
      <c r="H61" s="40">
        <f t="shared" si="5"/>
        <v>0</v>
      </c>
      <c r="I61" s="40">
        <f t="shared" si="5"/>
        <v>0</v>
      </c>
      <c r="J61" s="40">
        <f t="shared" si="5"/>
        <v>0</v>
      </c>
      <c r="K61" s="40">
        <f t="shared" si="5"/>
        <v>0</v>
      </c>
      <c r="L61" s="40">
        <f t="shared" si="5"/>
        <v>0</v>
      </c>
      <c r="M61" s="40">
        <f t="shared" si="5"/>
        <v>0</v>
      </c>
      <c r="N61" s="40">
        <f t="shared" si="5"/>
        <v>0</v>
      </c>
      <c r="O61" s="40">
        <f t="shared" si="5"/>
        <v>0</v>
      </c>
      <c r="P61" s="40">
        <f t="shared" si="5"/>
        <v>0</v>
      </c>
      <c r="Q61" s="40">
        <f t="shared" si="5"/>
        <v>0</v>
      </c>
      <c r="R61" s="40">
        <f t="shared" si="5"/>
        <v>0</v>
      </c>
      <c r="S61" s="40">
        <f t="shared" si="5"/>
        <v>0</v>
      </c>
      <c r="T61" s="40">
        <f t="shared" si="5"/>
        <v>0</v>
      </c>
      <c r="U61" s="40">
        <f t="shared" si="5"/>
        <v>0</v>
      </c>
      <c r="V61" s="40">
        <f t="shared" si="5"/>
        <v>0</v>
      </c>
      <c r="W61" s="40">
        <f t="shared" si="5"/>
        <v>0</v>
      </c>
      <c r="X61" s="40">
        <f t="shared" si="5"/>
        <v>0</v>
      </c>
      <c r="Y61" s="40">
        <f t="shared" si="5"/>
        <v>0</v>
      </c>
      <c r="Z61" s="40">
        <f t="shared" si="5"/>
        <v>0</v>
      </c>
      <c r="AA61" s="40">
        <f t="shared" si="5"/>
        <v>0</v>
      </c>
      <c r="AB61" s="40">
        <f t="shared" si="5"/>
        <v>0</v>
      </c>
      <c r="AC61" s="40">
        <f>SUM(C61:AB61)</f>
        <v>0</v>
      </c>
      <c r="AD61" s="47">
        <f>+AC61/B7</f>
        <v>0</v>
      </c>
    </row>
  </sheetData>
  <sheetProtection/>
  <printOptions/>
  <pageMargins left="0.29" right="0.3" top="0.5" bottom="0.5" header="0.25" footer="0.25"/>
  <pageSetup fitToHeight="0" horizontalDpi="600" verticalDpi="600" orientation="landscape" scale="50" r:id="rId2"/>
  <headerFooter alignWithMargins="0">
    <oddFooter>&amp;L&amp;F&amp;CPage &amp;P of &amp;N&amp;R&amp;D</oddFooter>
  </headerFooter>
  <drawing r:id="rId1"/>
</worksheet>
</file>

<file path=xl/worksheets/sheet3.xml><?xml version="1.0" encoding="utf-8"?>
<worksheet xmlns="http://schemas.openxmlformats.org/spreadsheetml/2006/main" xmlns:r="http://schemas.openxmlformats.org/officeDocument/2006/relationships">
  <dimension ref="A1:B115"/>
  <sheetViews>
    <sheetView zoomScalePageLayoutView="0" workbookViewId="0" topLeftCell="A1">
      <pane ySplit="4" topLeftCell="A5" activePane="bottomLeft" state="frozen"/>
      <selection pane="topLeft" activeCell="A1" sqref="A1"/>
      <selection pane="bottomLeft" activeCell="B7" sqref="B7"/>
    </sheetView>
  </sheetViews>
  <sheetFormatPr defaultColWidth="9.140625" defaultRowHeight="12.75"/>
  <cols>
    <col min="1" max="1" width="48.7109375" style="4" customWidth="1"/>
    <col min="2" max="2" width="13.7109375" style="4" bestFit="1" customWidth="1"/>
    <col min="3" max="16384" width="9.140625" style="4" customWidth="1"/>
  </cols>
  <sheetData>
    <row r="1" ht="12.75">
      <c r="A1" s="4" t="s">
        <v>108</v>
      </c>
    </row>
    <row r="2" ht="12.75">
      <c r="A2" s="5" t="s">
        <v>109</v>
      </c>
    </row>
    <row r="4" spans="1:2" ht="12.75">
      <c r="A4" s="6" t="s">
        <v>110</v>
      </c>
      <c r="B4" s="7" t="s">
        <v>111</v>
      </c>
    </row>
    <row r="5" spans="1:2" ht="12.75">
      <c r="A5" s="14" t="s">
        <v>116</v>
      </c>
      <c r="B5" s="9">
        <v>0</v>
      </c>
    </row>
    <row r="6" spans="1:2" ht="12.75">
      <c r="A6" s="14" t="s">
        <v>188</v>
      </c>
      <c r="B6" s="9">
        <v>0</v>
      </c>
    </row>
    <row r="7" spans="1:2" ht="12.75">
      <c r="A7" s="8" t="s">
        <v>0</v>
      </c>
      <c r="B7" s="9">
        <v>227080</v>
      </c>
    </row>
    <row r="8" spans="1:2" ht="12.75">
      <c r="A8" s="8" t="s">
        <v>96</v>
      </c>
      <c r="B8" s="9">
        <v>337654</v>
      </c>
    </row>
    <row r="9" spans="1:2" ht="12.75">
      <c r="A9" s="8" t="s">
        <v>97</v>
      </c>
      <c r="B9" s="9">
        <v>350000</v>
      </c>
    </row>
    <row r="10" spans="1:2" ht="12.75">
      <c r="A10" s="8" t="s">
        <v>56</v>
      </c>
      <c r="B10" s="9">
        <v>313282</v>
      </c>
    </row>
    <row r="11" spans="1:2" ht="12.75">
      <c r="A11" s="8" t="s">
        <v>57</v>
      </c>
      <c r="B11" s="9">
        <v>470000</v>
      </c>
    </row>
    <row r="12" spans="1:2" ht="12.75">
      <c r="A12" s="8" t="s">
        <v>2</v>
      </c>
      <c r="B12" s="9">
        <v>386894</v>
      </c>
    </row>
    <row r="13" spans="1:2" ht="12.75">
      <c r="A13" s="8" t="s">
        <v>3</v>
      </c>
      <c r="B13" s="9">
        <v>406230</v>
      </c>
    </row>
    <row r="14" spans="1:2" ht="12.75">
      <c r="A14" s="8" t="s">
        <v>4</v>
      </c>
      <c r="B14" s="9">
        <v>380709</v>
      </c>
    </row>
    <row r="15" spans="1:2" ht="12.75">
      <c r="A15" s="8" t="s">
        <v>5</v>
      </c>
      <c r="B15" s="9">
        <v>382053</v>
      </c>
    </row>
    <row r="16" spans="1:2" ht="12.75">
      <c r="A16" s="8" t="s">
        <v>1</v>
      </c>
      <c r="B16" s="9">
        <v>363081</v>
      </c>
    </row>
    <row r="17" spans="1:2" ht="12.75">
      <c r="A17" s="8" t="s">
        <v>58</v>
      </c>
      <c r="B17" s="9">
        <v>366687</v>
      </c>
    </row>
    <row r="18" spans="1:2" ht="12.75">
      <c r="A18" s="8" t="s">
        <v>6</v>
      </c>
      <c r="B18" s="9">
        <v>234503</v>
      </c>
    </row>
    <row r="19" spans="1:2" ht="12.75">
      <c r="A19" s="8" t="s">
        <v>98</v>
      </c>
      <c r="B19" s="9">
        <v>259246</v>
      </c>
    </row>
    <row r="20" spans="1:2" ht="12.75">
      <c r="A20" s="8" t="s">
        <v>7</v>
      </c>
      <c r="B20" s="9">
        <v>306935</v>
      </c>
    </row>
    <row r="21" spans="1:2" ht="12.75">
      <c r="A21" s="8" t="s">
        <v>8</v>
      </c>
      <c r="B21" s="9">
        <v>382003</v>
      </c>
    </row>
    <row r="22" spans="1:2" ht="12.75">
      <c r="A22" s="8" t="s">
        <v>99</v>
      </c>
      <c r="B22" s="9">
        <v>424992</v>
      </c>
    </row>
    <row r="23" spans="1:2" ht="12.75">
      <c r="A23" s="8" t="s">
        <v>100</v>
      </c>
      <c r="B23" s="9">
        <v>434134</v>
      </c>
    </row>
    <row r="24" spans="1:2" ht="12.75">
      <c r="A24" s="8" t="s">
        <v>101</v>
      </c>
      <c r="B24" s="9">
        <v>400000</v>
      </c>
    </row>
    <row r="25" spans="1:2" ht="12.75">
      <c r="A25" s="8" t="s">
        <v>59</v>
      </c>
      <c r="B25" s="9">
        <v>248721</v>
      </c>
    </row>
    <row r="26" spans="1:2" ht="12.75">
      <c r="A26" s="8" t="s">
        <v>60</v>
      </c>
      <c r="B26" s="9">
        <v>189004</v>
      </c>
    </row>
    <row r="27" spans="1:2" ht="12.75">
      <c r="A27" s="8" t="s">
        <v>9</v>
      </c>
      <c r="B27" s="9">
        <v>194243</v>
      </c>
    </row>
    <row r="28" spans="1:2" ht="12.75">
      <c r="A28" s="8" t="s">
        <v>10</v>
      </c>
      <c r="B28" s="9">
        <v>178366</v>
      </c>
    </row>
    <row r="29" spans="1:2" ht="12.75">
      <c r="A29" s="8" t="s">
        <v>11</v>
      </c>
      <c r="B29" s="9">
        <v>165344</v>
      </c>
    </row>
    <row r="30" spans="1:2" ht="12.75">
      <c r="A30" s="8" t="s">
        <v>12</v>
      </c>
      <c r="B30" s="9">
        <v>186451</v>
      </c>
    </row>
    <row r="31" spans="1:2" ht="12.75">
      <c r="A31" s="8" t="s">
        <v>13</v>
      </c>
      <c r="B31" s="9">
        <v>177030</v>
      </c>
    </row>
    <row r="32" spans="1:2" ht="12.75">
      <c r="A32" s="8" t="s">
        <v>14</v>
      </c>
      <c r="B32" s="9">
        <v>344200</v>
      </c>
    </row>
    <row r="33" spans="1:2" ht="12.75">
      <c r="A33" s="8" t="s">
        <v>15</v>
      </c>
      <c r="B33" s="9">
        <v>344616</v>
      </c>
    </row>
    <row r="34" spans="1:2" ht="12.75">
      <c r="A34" s="8" t="s">
        <v>61</v>
      </c>
      <c r="B34" s="9">
        <v>310736</v>
      </c>
    </row>
    <row r="35" spans="1:2" ht="12.75">
      <c r="A35" s="8" t="s">
        <v>62</v>
      </c>
      <c r="B35" s="9">
        <v>286742</v>
      </c>
    </row>
    <row r="36" spans="1:2" ht="12.75">
      <c r="A36" s="8" t="s">
        <v>16</v>
      </c>
      <c r="B36" s="9">
        <v>180753</v>
      </c>
    </row>
    <row r="37" spans="1:2" ht="12.75">
      <c r="A37" s="8" t="s">
        <v>17</v>
      </c>
      <c r="B37" s="9">
        <v>162541</v>
      </c>
    </row>
    <row r="38" spans="1:2" ht="12.75">
      <c r="A38" s="8" t="s">
        <v>63</v>
      </c>
      <c r="B38" s="9">
        <v>356756</v>
      </c>
    </row>
    <row r="39" spans="1:2" ht="12.75">
      <c r="A39" s="8" t="s">
        <v>64</v>
      </c>
      <c r="B39" s="9">
        <v>224134</v>
      </c>
    </row>
    <row r="40" spans="1:2" ht="12.75">
      <c r="A40" s="8" t="s">
        <v>65</v>
      </c>
      <c r="B40" s="9">
        <v>271273</v>
      </c>
    </row>
    <row r="41" spans="1:2" ht="12.75">
      <c r="A41" s="8" t="s">
        <v>66</v>
      </c>
      <c r="B41" s="9">
        <v>253441</v>
      </c>
    </row>
    <row r="42" spans="1:2" ht="12.75">
      <c r="A42" s="8" t="s">
        <v>18</v>
      </c>
      <c r="B42" s="9">
        <v>263284</v>
      </c>
    </row>
    <row r="43" spans="1:2" ht="12.75">
      <c r="A43" s="8" t="s">
        <v>19</v>
      </c>
      <c r="B43" s="9">
        <v>189677</v>
      </c>
    </row>
    <row r="44" spans="1:2" ht="12.75">
      <c r="A44" s="8" t="s">
        <v>20</v>
      </c>
      <c r="B44" s="9">
        <v>229992</v>
      </c>
    </row>
    <row r="45" spans="1:2" ht="12.75">
      <c r="A45" s="8" t="s">
        <v>21</v>
      </c>
      <c r="B45" s="9">
        <v>194750</v>
      </c>
    </row>
    <row r="46" spans="1:2" ht="12.75">
      <c r="A46" s="8" t="s">
        <v>22</v>
      </c>
      <c r="B46" s="9">
        <v>245293</v>
      </c>
    </row>
    <row r="47" spans="1:2" ht="12.75">
      <c r="A47" s="8" t="s">
        <v>23</v>
      </c>
      <c r="B47" s="9">
        <v>183840</v>
      </c>
    </row>
    <row r="48" spans="1:2" ht="12.75">
      <c r="A48" s="8" t="s">
        <v>24</v>
      </c>
      <c r="B48" s="9">
        <v>167263</v>
      </c>
    </row>
    <row r="49" spans="1:2" ht="12.75">
      <c r="A49" s="8" t="s">
        <v>102</v>
      </c>
      <c r="B49" s="9">
        <v>370173</v>
      </c>
    </row>
    <row r="50" spans="1:2" ht="12.75">
      <c r="A50" s="8" t="s">
        <v>67</v>
      </c>
      <c r="B50" s="9">
        <v>476260</v>
      </c>
    </row>
    <row r="51" spans="1:2" ht="12.75">
      <c r="A51" s="8" t="s">
        <v>25</v>
      </c>
      <c r="B51" s="9">
        <v>211995</v>
      </c>
    </row>
    <row r="52" spans="1:2" ht="12.75">
      <c r="A52" s="8" t="s">
        <v>103</v>
      </c>
      <c r="B52" s="9">
        <v>300000</v>
      </c>
    </row>
    <row r="53" spans="1:2" ht="12.75">
      <c r="A53" s="8" t="s">
        <v>68</v>
      </c>
      <c r="B53" s="9">
        <v>251787</v>
      </c>
    </row>
    <row r="54" spans="1:2" ht="12.75">
      <c r="A54" s="8" t="s">
        <v>26</v>
      </c>
      <c r="B54" s="9">
        <v>202063</v>
      </c>
    </row>
    <row r="55" spans="1:2" ht="12.75">
      <c r="A55" s="8" t="s">
        <v>69</v>
      </c>
      <c r="B55" s="9">
        <v>281112</v>
      </c>
    </row>
    <row r="56" spans="1:2" ht="12.75">
      <c r="A56" s="8" t="s">
        <v>70</v>
      </c>
      <c r="B56" s="9">
        <v>263295</v>
      </c>
    </row>
    <row r="57" spans="1:2" ht="12.75">
      <c r="A57" s="8" t="s">
        <v>27</v>
      </c>
      <c r="B57" s="9">
        <v>219298</v>
      </c>
    </row>
    <row r="58" spans="1:2" ht="12.75">
      <c r="A58" s="8" t="s">
        <v>71</v>
      </c>
      <c r="B58" s="9">
        <v>267152</v>
      </c>
    </row>
    <row r="59" spans="1:2" ht="12.75">
      <c r="A59" s="8" t="s">
        <v>72</v>
      </c>
      <c r="B59" s="9">
        <v>382150</v>
      </c>
    </row>
    <row r="60" spans="1:2" ht="12.75">
      <c r="A60" s="8" t="s">
        <v>73</v>
      </c>
      <c r="B60" s="9">
        <v>430710</v>
      </c>
    </row>
    <row r="61" spans="1:2" ht="12.75">
      <c r="A61" s="8" t="s">
        <v>74</v>
      </c>
      <c r="B61" s="9">
        <v>317634</v>
      </c>
    </row>
    <row r="62" spans="1:2" ht="12.75">
      <c r="A62" s="8" t="s">
        <v>28</v>
      </c>
      <c r="B62" s="9">
        <v>262170</v>
      </c>
    </row>
    <row r="63" spans="1:2" ht="12.75">
      <c r="A63" s="8" t="s">
        <v>76</v>
      </c>
      <c r="B63" s="9">
        <v>409518</v>
      </c>
    </row>
    <row r="64" spans="1:2" ht="12.75">
      <c r="A64" s="8" t="s">
        <v>77</v>
      </c>
      <c r="B64" s="9">
        <v>420872</v>
      </c>
    </row>
    <row r="65" spans="1:2" ht="12.75">
      <c r="A65" s="8" t="s">
        <v>78</v>
      </c>
      <c r="B65" s="9">
        <v>395134</v>
      </c>
    </row>
    <row r="66" spans="1:2" ht="12.75">
      <c r="A66" s="8" t="s">
        <v>79</v>
      </c>
      <c r="B66" s="9">
        <v>387626</v>
      </c>
    </row>
    <row r="67" spans="1:2" ht="12.75">
      <c r="A67" s="8" t="s">
        <v>80</v>
      </c>
      <c r="B67" s="9">
        <v>476446</v>
      </c>
    </row>
    <row r="68" spans="1:2" ht="12.75">
      <c r="A68" s="8" t="s">
        <v>81</v>
      </c>
      <c r="B68" s="9">
        <v>355758</v>
      </c>
    </row>
    <row r="69" spans="1:2" ht="12.75">
      <c r="A69" s="8" t="s">
        <v>82</v>
      </c>
      <c r="B69" s="9">
        <v>554054</v>
      </c>
    </row>
    <row r="70" spans="1:2" ht="12.75">
      <c r="A70" s="8" t="s">
        <v>83</v>
      </c>
      <c r="B70" s="9">
        <v>462422</v>
      </c>
    </row>
    <row r="71" spans="1:2" ht="12.75">
      <c r="A71" s="8" t="s">
        <v>84</v>
      </c>
      <c r="B71" s="9">
        <v>315000</v>
      </c>
    </row>
    <row r="72" spans="1:2" ht="12.75">
      <c r="A72" s="8" t="s">
        <v>85</v>
      </c>
      <c r="B72" s="9">
        <v>281262</v>
      </c>
    </row>
    <row r="73" spans="1:2" ht="12.75">
      <c r="A73" s="8" t="s">
        <v>86</v>
      </c>
      <c r="B73" s="9">
        <v>314154</v>
      </c>
    </row>
    <row r="74" spans="1:2" ht="12.75">
      <c r="A74" s="8" t="s">
        <v>105</v>
      </c>
      <c r="B74" s="9">
        <v>284014</v>
      </c>
    </row>
    <row r="75" spans="1:2" ht="12.75">
      <c r="A75" s="8" t="s">
        <v>106</v>
      </c>
      <c r="B75" s="9">
        <v>265220</v>
      </c>
    </row>
    <row r="76" spans="1:2" ht="12.75">
      <c r="A76" s="8" t="s">
        <v>107</v>
      </c>
      <c r="B76" s="9">
        <v>274792</v>
      </c>
    </row>
    <row r="77" spans="1:2" ht="12.75">
      <c r="A77" s="8" t="s">
        <v>87</v>
      </c>
      <c r="B77" s="9">
        <v>322969</v>
      </c>
    </row>
    <row r="78" spans="1:2" ht="12.75">
      <c r="A78" s="8" t="s">
        <v>29</v>
      </c>
      <c r="B78" s="9">
        <v>182186</v>
      </c>
    </row>
    <row r="79" spans="1:2" ht="12.75">
      <c r="A79" s="8" t="s">
        <v>30</v>
      </c>
      <c r="B79" s="9">
        <v>174494</v>
      </c>
    </row>
    <row r="80" spans="1:2" ht="12.75">
      <c r="A80" s="8" t="s">
        <v>31</v>
      </c>
      <c r="B80" s="9">
        <v>163338</v>
      </c>
    </row>
    <row r="81" spans="1:2" ht="12.75">
      <c r="A81" s="8" t="s">
        <v>32</v>
      </c>
      <c r="B81" s="9">
        <v>157460</v>
      </c>
    </row>
    <row r="82" spans="1:2" ht="12.75">
      <c r="A82" s="8" t="s">
        <v>33</v>
      </c>
      <c r="B82" s="9">
        <v>231754</v>
      </c>
    </row>
    <row r="83" spans="1:2" ht="12.75">
      <c r="A83" s="8" t="s">
        <v>34</v>
      </c>
      <c r="B83" s="9">
        <v>157320</v>
      </c>
    </row>
    <row r="84" spans="1:2" ht="12.75">
      <c r="A84" s="8" t="s">
        <v>35</v>
      </c>
      <c r="B84" s="9">
        <v>180153</v>
      </c>
    </row>
    <row r="85" spans="1:2" ht="12.75">
      <c r="A85" s="8" t="s">
        <v>36</v>
      </c>
      <c r="B85" s="9">
        <v>216000</v>
      </c>
    </row>
    <row r="86" spans="1:2" ht="12.75">
      <c r="A86" s="8" t="s">
        <v>37</v>
      </c>
      <c r="B86" s="9">
        <v>200260</v>
      </c>
    </row>
    <row r="87" spans="1:2" ht="12.75">
      <c r="A87" s="8" t="s">
        <v>38</v>
      </c>
      <c r="B87" s="9">
        <v>148372</v>
      </c>
    </row>
    <row r="88" spans="1:2" ht="12.75">
      <c r="A88" s="8" t="s">
        <v>39</v>
      </c>
      <c r="B88" s="9">
        <v>179919</v>
      </c>
    </row>
    <row r="89" spans="1:2" ht="12.75">
      <c r="A89" s="8" t="s">
        <v>40</v>
      </c>
      <c r="B89" s="9">
        <v>201901</v>
      </c>
    </row>
    <row r="90" spans="1:2" ht="12.75">
      <c r="A90" s="8" t="s">
        <v>41</v>
      </c>
      <c r="B90" s="9">
        <v>159844</v>
      </c>
    </row>
    <row r="91" spans="1:2" ht="12.75">
      <c r="A91" s="8" t="s">
        <v>42</v>
      </c>
      <c r="B91" s="9">
        <v>246872</v>
      </c>
    </row>
    <row r="92" spans="1:2" ht="12.75">
      <c r="A92" s="8" t="s">
        <v>44</v>
      </c>
      <c r="B92" s="9">
        <v>178181</v>
      </c>
    </row>
    <row r="93" spans="1:2" ht="12.75">
      <c r="A93" s="8" t="s">
        <v>43</v>
      </c>
      <c r="B93" s="9">
        <v>197282</v>
      </c>
    </row>
    <row r="94" spans="1:2" ht="12.75">
      <c r="A94" s="8" t="s">
        <v>45</v>
      </c>
      <c r="B94" s="9">
        <v>175440</v>
      </c>
    </row>
    <row r="95" spans="1:2" ht="12.75">
      <c r="A95" s="8" t="s">
        <v>46</v>
      </c>
      <c r="B95" s="9">
        <v>208489</v>
      </c>
    </row>
    <row r="96" spans="1:2" ht="12.75">
      <c r="A96" s="8" t="s">
        <v>88</v>
      </c>
      <c r="B96" s="9">
        <v>341933</v>
      </c>
    </row>
    <row r="97" spans="1:2" ht="12.75">
      <c r="A97" s="8" t="s">
        <v>47</v>
      </c>
      <c r="B97" s="9">
        <v>207004</v>
      </c>
    </row>
    <row r="98" spans="1:2" ht="12.75">
      <c r="A98" s="8" t="s">
        <v>89</v>
      </c>
      <c r="B98" s="9">
        <v>345000</v>
      </c>
    </row>
    <row r="99" spans="1:2" ht="12.75">
      <c r="A99" s="8" t="s">
        <v>48</v>
      </c>
      <c r="B99" s="9">
        <v>186786</v>
      </c>
    </row>
    <row r="100" spans="1:2" ht="12.75">
      <c r="A100" s="8" t="s">
        <v>49</v>
      </c>
      <c r="B100" s="9">
        <v>214873</v>
      </c>
    </row>
    <row r="101" spans="1:2" ht="12.75">
      <c r="A101" s="8" t="s">
        <v>50</v>
      </c>
      <c r="B101" s="9">
        <v>238450</v>
      </c>
    </row>
    <row r="102" spans="1:2" ht="12.75">
      <c r="A102" s="8" t="s">
        <v>51</v>
      </c>
      <c r="B102" s="9">
        <v>270200</v>
      </c>
    </row>
    <row r="103" spans="1:2" ht="12.75">
      <c r="A103" s="8" t="s">
        <v>104</v>
      </c>
      <c r="B103" s="9">
        <v>356097</v>
      </c>
    </row>
    <row r="104" spans="1:2" ht="12.75">
      <c r="A104" s="8" t="s">
        <v>52</v>
      </c>
      <c r="B104" s="9">
        <v>316241</v>
      </c>
    </row>
    <row r="105" spans="1:2" ht="12.75">
      <c r="A105" s="8" t="s">
        <v>53</v>
      </c>
      <c r="B105" s="9">
        <v>204166</v>
      </c>
    </row>
    <row r="106" spans="1:2" ht="12.75">
      <c r="A106" s="8" t="s">
        <v>54</v>
      </c>
      <c r="B106" s="9">
        <v>245920</v>
      </c>
    </row>
    <row r="107" spans="1:2" ht="12.75">
      <c r="A107" s="8" t="s">
        <v>75</v>
      </c>
      <c r="B107" s="9">
        <v>417106</v>
      </c>
    </row>
    <row r="108" spans="1:2" ht="12.75">
      <c r="A108" s="8" t="s">
        <v>90</v>
      </c>
      <c r="B108" s="9">
        <v>351031</v>
      </c>
    </row>
    <row r="109" spans="1:2" ht="12.75">
      <c r="A109" s="8" t="s">
        <v>91</v>
      </c>
      <c r="B109" s="9">
        <v>379409</v>
      </c>
    </row>
    <row r="110" spans="1:2" ht="12.75">
      <c r="A110" s="8" t="s">
        <v>92</v>
      </c>
      <c r="B110" s="9">
        <v>353706</v>
      </c>
    </row>
    <row r="111" spans="1:2" ht="12.75">
      <c r="A111" s="8" t="s">
        <v>55</v>
      </c>
      <c r="B111" s="9">
        <v>194687</v>
      </c>
    </row>
    <row r="112" spans="1:2" ht="12.75">
      <c r="A112" s="8" t="s">
        <v>93</v>
      </c>
      <c r="B112" s="9">
        <v>349811</v>
      </c>
    </row>
    <row r="113" spans="1:2" ht="12.75">
      <c r="A113" s="8" t="s">
        <v>94</v>
      </c>
      <c r="B113" s="9">
        <v>274673</v>
      </c>
    </row>
    <row r="114" spans="1:2" ht="12.75">
      <c r="A114" s="8" t="s">
        <v>95</v>
      </c>
      <c r="B114" s="9">
        <v>354365</v>
      </c>
    </row>
    <row r="115" spans="1:2" ht="12.75">
      <c r="A115" s="52" t="s">
        <v>190</v>
      </c>
      <c r="B115" s="53" t="s">
        <v>199</v>
      </c>
    </row>
  </sheetData>
  <sheetProtection/>
  <printOptions/>
  <pageMargins left="0.5" right="0.5" top="0.5" bottom="0.5" header="0.25" footer="0.25"/>
  <pageSetup fitToHeight="0" horizontalDpi="600" verticalDpi="600" orientation="portrait" scale="95" r:id="rId1"/>
  <headerFooter alignWithMargins="0">
    <oddFooter>&amp;L&amp;F&amp;CPage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lbmmc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Noridian</dc:creator>
  <cp:keywords/>
  <dc:description>Medicare "All or Substantially All' Test for nonhospital rotations</dc:description>
  <cp:lastModifiedBy>Elizabeth Barton x76567</cp:lastModifiedBy>
  <cp:lastPrinted>2008-09-11T12:59:31Z</cp:lastPrinted>
  <dcterms:created xsi:type="dcterms:W3CDTF">2006-08-04T15:56:24Z</dcterms:created>
  <dcterms:modified xsi:type="dcterms:W3CDTF">2013-08-02T23:20:52Z</dcterms:modified>
  <cp:category/>
  <cp:version/>
  <cp:contentType/>
  <cp:contentStatus/>
</cp:coreProperties>
</file>